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0" yWindow="0" windowWidth="19200" windowHeight="12588" firstSheet="3" activeTab="14"/>
  </bookViews>
  <sheets>
    <sheet name="U11F" sheetId="1" r:id="rId1"/>
    <sheet name="U11M" sheetId="2" r:id="rId2"/>
    <sheet name="U13F" sheetId="3" r:id="rId3"/>
    <sheet name="U13M" sheetId="4" r:id="rId4"/>
    <sheet name="U15F" sheetId="5" r:id="rId5"/>
    <sheet name="U15M" sheetId="6" r:id="rId6"/>
    <sheet name="U17F" sheetId="7" r:id="rId7"/>
    <sheet name="U17M" sheetId="8" r:id="rId8"/>
    <sheet name="U19F" sheetId="9" r:id="rId9"/>
    <sheet name="U19M" sheetId="10" r:id="rId10"/>
    <sheet name="U21F" sheetId="11" r:id="rId11"/>
    <sheet name="U21M" sheetId="12" r:id="rId12"/>
    <sheet name="Società partecipanti" sheetId="13" r:id="rId13"/>
    <sheet name="Programma Gare" sheetId="14" r:id="rId14"/>
    <sheet name="Classifica finale Società" sheetId="15" r:id="rId15"/>
  </sheets>
  <calcPr calcId="125725"/>
</workbook>
</file>

<file path=xl/calcChain.xml><?xml version="1.0" encoding="utf-8"?>
<calcChain xmlns="http://schemas.openxmlformats.org/spreadsheetml/2006/main">
  <c r="G44" i="15"/>
  <c r="G45"/>
  <c r="G46"/>
  <c r="G47"/>
  <c r="G48"/>
  <c r="G49"/>
  <c r="G52"/>
  <c r="G50"/>
  <c r="G51"/>
  <c r="G53"/>
  <c r="G54"/>
  <c r="G55"/>
  <c r="G56"/>
  <c r="G57"/>
  <c r="G58"/>
  <c r="G59"/>
  <c r="G60"/>
  <c r="G61"/>
  <c r="G62"/>
  <c r="G63"/>
  <c r="G64"/>
  <c r="G65"/>
  <c r="G71"/>
  <c r="G66"/>
  <c r="G67"/>
  <c r="G68"/>
  <c r="G69"/>
  <c r="G72"/>
  <c r="G70"/>
  <c r="G73"/>
  <c r="G74"/>
  <c r="G75"/>
  <c r="G43"/>
  <c r="E6"/>
  <c r="E7"/>
  <c r="E24"/>
  <c r="E30"/>
  <c r="E16"/>
  <c r="E4"/>
  <c r="E26"/>
  <c r="E22"/>
  <c r="R3"/>
  <c r="Q3"/>
  <c r="P3"/>
  <c r="O3"/>
  <c r="N3"/>
  <c r="M3"/>
  <c r="L3"/>
  <c r="K3"/>
  <c r="J3"/>
  <c r="I3"/>
  <c r="H3"/>
  <c r="G3"/>
  <c r="S3" s="1"/>
  <c r="E13" i="11"/>
  <c r="E20" i="9"/>
  <c r="E24" i="7"/>
  <c r="E21" i="5"/>
  <c r="E25" i="3"/>
  <c r="D26" i="1"/>
  <c r="E36" i="15"/>
  <c r="E35"/>
  <c r="E34"/>
  <c r="E32"/>
  <c r="E31"/>
  <c r="E29"/>
  <c r="E28"/>
  <c r="E27"/>
  <c r="E25"/>
  <c r="E23"/>
  <c r="E21"/>
  <c r="E19"/>
  <c r="E17"/>
  <c r="E15"/>
  <c r="E14"/>
  <c r="E13"/>
  <c r="G25" i="2"/>
  <c r="E43"/>
  <c r="E33"/>
  <c r="E11" i="15"/>
  <c r="E9"/>
  <c r="E8"/>
  <c r="E12"/>
  <c r="E33"/>
  <c r="E20"/>
  <c r="E18"/>
  <c r="E10"/>
  <c r="E5"/>
  <c r="G20" i="12"/>
  <c r="E36"/>
  <c r="E12" i="11"/>
  <c r="E11"/>
  <c r="G29" i="10"/>
  <c r="E50"/>
  <c r="E19" i="9"/>
  <c r="E18"/>
  <c r="E17"/>
  <c r="E16"/>
  <c r="E15"/>
  <c r="G28" i="8"/>
  <c r="E45"/>
  <c r="G51" i="6"/>
  <c r="E74"/>
  <c r="G39" i="4"/>
  <c r="E62"/>
  <c r="E43"/>
  <c r="E19" i="3"/>
  <c r="D19" i="1"/>
  <c r="G18" i="12"/>
  <c r="E34" s="1"/>
  <c r="G6"/>
  <c r="G12"/>
  <c r="E29" s="1"/>
  <c r="G15"/>
  <c r="E31" s="1"/>
  <c r="G13"/>
  <c r="G16"/>
  <c r="E32" s="1"/>
  <c r="G5"/>
  <c r="E24" s="1"/>
  <c r="G17"/>
  <c r="E33" s="1"/>
  <c r="G19"/>
  <c r="E35" s="1"/>
  <c r="G9"/>
  <c r="E27" s="1"/>
  <c r="G10"/>
  <c r="E28" s="1"/>
  <c r="G11"/>
  <c r="G7"/>
  <c r="G4"/>
  <c r="G8"/>
  <c r="E26" s="1"/>
  <c r="G14"/>
  <c r="G3"/>
  <c r="G3" i="11"/>
  <c r="G5"/>
  <c r="G4"/>
  <c r="G15" i="10"/>
  <c r="G4"/>
  <c r="G12"/>
  <c r="G14"/>
  <c r="G28"/>
  <c r="E49" s="1"/>
  <c r="G9"/>
  <c r="E36" s="1"/>
  <c r="G6"/>
  <c r="G10"/>
  <c r="E37" s="1"/>
  <c r="G26"/>
  <c r="E47" s="1"/>
  <c r="G11"/>
  <c r="G18"/>
  <c r="G20"/>
  <c r="E43" s="1"/>
  <c r="G16"/>
  <c r="E40" s="1"/>
  <c r="G19"/>
  <c r="E42" s="1"/>
  <c r="G23"/>
  <c r="G22"/>
  <c r="G8"/>
  <c r="E35" s="1"/>
  <c r="G17"/>
  <c r="G7"/>
  <c r="E34" s="1"/>
  <c r="G25"/>
  <c r="E46" s="1"/>
  <c r="G27"/>
  <c r="E48" s="1"/>
  <c r="G24"/>
  <c r="G13"/>
  <c r="G5"/>
  <c r="G21"/>
  <c r="E44" s="1"/>
  <c r="G6" i="9"/>
  <c r="G7"/>
  <c r="G4"/>
  <c r="G5"/>
  <c r="G8"/>
  <c r="G24" i="8"/>
  <c r="E43" s="1"/>
  <c r="G20"/>
  <c r="G12"/>
  <c r="G4"/>
  <c r="G27"/>
  <c r="G13"/>
  <c r="G11"/>
  <c r="G16"/>
  <c r="G9"/>
  <c r="G18"/>
  <c r="G5"/>
  <c r="E32" s="1"/>
  <c r="G10"/>
  <c r="G17"/>
  <c r="G3"/>
  <c r="G19"/>
  <c r="G23"/>
  <c r="E42" s="1"/>
  <c r="G14"/>
  <c r="E37" s="1"/>
  <c r="G25"/>
  <c r="G15"/>
  <c r="E38" s="1"/>
  <c r="G26"/>
  <c r="G22"/>
  <c r="E41" s="1"/>
  <c r="G6"/>
  <c r="E33" s="1"/>
  <c r="G21"/>
  <c r="G8"/>
  <c r="G7"/>
  <c r="G6" i="7"/>
  <c r="E18" s="1"/>
  <c r="G10"/>
  <c r="E21" s="1"/>
  <c r="G7"/>
  <c r="E19" s="1"/>
  <c r="G12"/>
  <c r="E23" s="1"/>
  <c r="G4"/>
  <c r="E17" s="1"/>
  <c r="G8"/>
  <c r="G11"/>
  <c r="E22" s="1"/>
  <c r="G3"/>
  <c r="G5"/>
  <c r="G9"/>
  <c r="G5" i="6"/>
  <c r="G24"/>
  <c r="G40"/>
  <c r="G22"/>
  <c r="E62" s="1"/>
  <c r="G31"/>
  <c r="G8"/>
  <c r="G6"/>
  <c r="G38"/>
  <c r="G14"/>
  <c r="G35"/>
  <c r="G21"/>
  <c r="E61" s="1"/>
  <c r="G11"/>
  <c r="G43"/>
  <c r="E70" s="1"/>
  <c r="G39"/>
  <c r="G27"/>
  <c r="G15"/>
  <c r="G10"/>
  <c r="G50"/>
  <c r="E73" s="1"/>
  <c r="G32"/>
  <c r="G16"/>
  <c r="G7"/>
  <c r="G4"/>
  <c r="G23"/>
  <c r="G17"/>
  <c r="G18"/>
  <c r="G25"/>
  <c r="E64" s="1"/>
  <c r="G26"/>
  <c r="E65" s="1"/>
  <c r="G33"/>
  <c r="G42"/>
  <c r="G44"/>
  <c r="G34"/>
  <c r="G20"/>
  <c r="E60" s="1"/>
  <c r="G46"/>
  <c r="G19"/>
  <c r="E59" s="1"/>
  <c r="G37"/>
  <c r="G29"/>
  <c r="G36"/>
  <c r="G48"/>
  <c r="G49"/>
  <c r="E72" s="1"/>
  <c r="G9"/>
  <c r="G28"/>
  <c r="G12"/>
  <c r="G47"/>
  <c r="G30"/>
  <c r="G41"/>
  <c r="G45"/>
  <c r="G13"/>
  <c r="G7" i="5"/>
  <c r="G10"/>
  <c r="E20" s="1"/>
  <c r="G4"/>
  <c r="G3"/>
  <c r="E15" s="1"/>
  <c r="G9"/>
  <c r="E19" s="1"/>
  <c r="G8"/>
  <c r="E18" s="1"/>
  <c r="G6"/>
  <c r="G5"/>
  <c r="E16" s="1"/>
  <c r="G33" i="4"/>
  <c r="E57" s="1"/>
  <c r="G14"/>
  <c r="G37"/>
  <c r="E60" s="1"/>
  <c r="G38"/>
  <c r="E61" s="1"/>
  <c r="G5"/>
  <c r="G10"/>
  <c r="G4"/>
  <c r="G26"/>
  <c r="G15"/>
  <c r="G12"/>
  <c r="E48" s="1"/>
  <c r="G25"/>
  <c r="G36"/>
  <c r="E59" s="1"/>
  <c r="G6"/>
  <c r="G16"/>
  <c r="E51" s="1"/>
  <c r="G13"/>
  <c r="E49" s="1"/>
  <c r="G7"/>
  <c r="G24"/>
  <c r="G9"/>
  <c r="E46" s="1"/>
  <c r="G35"/>
  <c r="G27"/>
  <c r="G19"/>
  <c r="G28"/>
  <c r="G23"/>
  <c r="E55" s="1"/>
  <c r="G8"/>
  <c r="G20"/>
  <c r="E53" s="1"/>
  <c r="G31"/>
  <c r="G32"/>
  <c r="G3"/>
  <c r="G29"/>
  <c r="G30"/>
  <c r="G11"/>
  <c r="G18"/>
  <c r="G34"/>
  <c r="G21"/>
  <c r="G17"/>
  <c r="G22"/>
  <c r="E54" s="1"/>
  <c r="G9" i="3"/>
  <c r="E22" s="1"/>
  <c r="G11"/>
  <c r="G4"/>
  <c r="G3"/>
  <c r="G2"/>
  <c r="E17" s="1"/>
  <c r="G7"/>
  <c r="G12"/>
  <c r="E24" s="1"/>
  <c r="G5"/>
  <c r="G8"/>
  <c r="E21" s="1"/>
  <c r="G10"/>
  <c r="E23" s="1"/>
  <c r="G6"/>
  <c r="G15" i="2"/>
  <c r="G4"/>
  <c r="E28" s="1"/>
  <c r="G22"/>
  <c r="G12"/>
  <c r="G10"/>
  <c r="E34" s="1"/>
  <c r="G7"/>
  <c r="E31" s="1"/>
  <c r="G6"/>
  <c r="E30" s="1"/>
  <c r="G17"/>
  <c r="G5"/>
  <c r="E29" s="1"/>
  <c r="G23"/>
  <c r="G20"/>
  <c r="E39" s="1"/>
  <c r="G16"/>
  <c r="G13"/>
  <c r="G9"/>
  <c r="G18"/>
  <c r="G24"/>
  <c r="E42" s="1"/>
  <c r="G11"/>
  <c r="E35" s="1"/>
  <c r="G21"/>
  <c r="E40" s="1"/>
  <c r="G19"/>
  <c r="G14"/>
  <c r="G8"/>
  <c r="E32" s="1"/>
  <c r="F2" i="1"/>
  <c r="F13"/>
  <c r="D25" s="1"/>
  <c r="F7"/>
  <c r="F3"/>
  <c r="D20" s="1"/>
  <c r="F6"/>
  <c r="F4"/>
  <c r="D21" s="1"/>
  <c r="F10"/>
  <c r="D24" s="1"/>
  <c r="F11"/>
  <c r="F5"/>
  <c r="F12"/>
  <c r="F9"/>
  <c r="D23" s="1"/>
  <c r="F8"/>
  <c r="E37" i="15" l="1"/>
  <c r="E25" i="12"/>
  <c r="E23"/>
  <c r="E30"/>
  <c r="E33" i="10"/>
  <c r="E41"/>
  <c r="E38"/>
  <c r="E45"/>
  <c r="E39"/>
  <c r="E36" i="8"/>
  <c r="E35"/>
  <c r="E31"/>
  <c r="E39"/>
  <c r="E34"/>
  <c r="E44"/>
  <c r="E40"/>
  <c r="E20" i="7"/>
  <c r="E67" i="6"/>
  <c r="E68"/>
  <c r="E71"/>
  <c r="E55"/>
  <c r="E56"/>
  <c r="E63"/>
  <c r="E57"/>
  <c r="E58"/>
  <c r="E69"/>
  <c r="E66"/>
  <c r="E17" i="5"/>
  <c r="E58" i="4"/>
  <c r="E44"/>
  <c r="E47"/>
  <c r="E56"/>
  <c r="E50"/>
  <c r="E52"/>
  <c r="E45"/>
  <c r="E20" i="3"/>
  <c r="E18"/>
  <c r="E38" i="2"/>
  <c r="E37"/>
  <c r="E41"/>
  <c r="E36"/>
  <c r="D22" i="1"/>
</calcChain>
</file>

<file path=xl/sharedStrings.xml><?xml version="1.0" encoding="utf-8"?>
<sst xmlns="http://schemas.openxmlformats.org/spreadsheetml/2006/main" count="880" uniqueCount="294">
  <si>
    <t>Gara</t>
  </si>
  <si>
    <t>Atleta</t>
  </si>
  <si>
    <t>Societa</t>
  </si>
  <si>
    <t>Singolo Femminile Under11</t>
  </si>
  <si>
    <t xml:space="preserve">PAVEL MAYA ANDREEA (974537) </t>
  </si>
  <si>
    <t>(413) A.S.Dilettantistica Tennistavolo Castel Goffredo</t>
  </si>
  <si>
    <t xml:space="preserve">DE NIGRIS GIULIA (980150) </t>
  </si>
  <si>
    <t>(3322) A.S.Dilettantistica Tennistavolo Coniolo</t>
  </si>
  <si>
    <t xml:space="preserve">BEGANOVIC IMANA (980145) </t>
  </si>
  <si>
    <t xml:space="preserve">TAMINI TAMINI VIKTORIA (997128) </t>
  </si>
  <si>
    <t>(3474) A.S.D. MILANO TABLE TENNIS ACADEMY</t>
  </si>
  <si>
    <t xml:space="preserve">PARMIGIANI LUDOVICA (974208) </t>
  </si>
  <si>
    <t xml:space="preserve">RICCARDI FRANCESCA (980147) </t>
  </si>
  <si>
    <t xml:space="preserve">GENTILI SOFIA (981868) </t>
  </si>
  <si>
    <t xml:space="preserve">CARMINATI AMBRA (999357) </t>
  </si>
  <si>
    <t>(441) A.S. Dilettantistica Tennistavolo Coccaglio</t>
  </si>
  <si>
    <t xml:space="preserve">ESCRIBANO MONTON GIULIA (978789) </t>
  </si>
  <si>
    <t>(2384) Tennis Tavolo Isola del Bosco Associazione Sportiva Dilettantistica</t>
  </si>
  <si>
    <t xml:space="preserve">MERLANO FRANCESCA MARIA (975085) </t>
  </si>
  <si>
    <t>(3175) S.S. Dilettantistica T.T. Bonacossa Milano S.R.L.</t>
  </si>
  <si>
    <t>Singolo Maschile Under11</t>
  </si>
  <si>
    <t xml:space="preserve">BORGHESE GIORGIO (974026) </t>
  </si>
  <si>
    <t>(1056) POLISPORTIVA TREZZANO A. S. DILETTANTISTICA SETTORE T.T.</t>
  </si>
  <si>
    <t xml:space="preserve">CAROLLO FRANCESCO (975901) </t>
  </si>
  <si>
    <t xml:space="preserve">ACQUISTAPACE SANTIAGO (975594) </t>
  </si>
  <si>
    <t xml:space="preserve">ORIANI RICCARDO (980374) </t>
  </si>
  <si>
    <t xml:space="preserve">GUENZI GABRIELE (973788) </t>
  </si>
  <si>
    <t>(175) A.S.DILETTANTISTICA - TT AQUILE AZZURRE MILANO</t>
  </si>
  <si>
    <t xml:space="preserve">PONZI GIACOMO (978092) </t>
  </si>
  <si>
    <t>(2398) U.S. VILLA ROMANO' A.S. DILETTANTISTICA</t>
  </si>
  <si>
    <t xml:space="preserve">NERI MASSIMO (1000895) </t>
  </si>
  <si>
    <t>(3486) U.S.D. VISCONTINI</t>
  </si>
  <si>
    <t xml:space="preserve">RUBES NOAH (974411) </t>
  </si>
  <si>
    <t xml:space="preserve">PORTA FRANCO (992620) </t>
  </si>
  <si>
    <t xml:space="preserve">SOMAINI MATTIA (980008) </t>
  </si>
  <si>
    <t xml:space="preserve">NICOLETTI THOMAS (981318) </t>
  </si>
  <si>
    <t>(3328) A.S. Dilettantistica New TT Pieve Emanuele</t>
  </si>
  <si>
    <t xml:space="preserve">DALBONI FEDERICO (979723) </t>
  </si>
  <si>
    <t>(2922) Polisportiva Bagnolese Associazione Sportiva Dilettantistica</t>
  </si>
  <si>
    <t xml:space="preserve">MARCHI GIOVANNI (975475) </t>
  </si>
  <si>
    <t xml:space="preserve">ANGELILLO ANDREA (968211) </t>
  </si>
  <si>
    <t xml:space="preserve">VERGANI GIULIO (981559) </t>
  </si>
  <si>
    <t xml:space="preserve">GUZMAN CARCAMO HECTOR JULIAN (973288) </t>
  </si>
  <si>
    <t>Singolo Femminile Under13</t>
  </si>
  <si>
    <t xml:space="preserve">CRIPPA BEATRICE (969802) </t>
  </si>
  <si>
    <t>(1597) ASCA T.T. A.S.Dilettantistica Cassano D'Adda</t>
  </si>
  <si>
    <t xml:space="preserve">MARROCCOLI GAIA (972520) </t>
  </si>
  <si>
    <t>(1438) A.S.Dilettantistica Tennistavolo Vallecamonica</t>
  </si>
  <si>
    <t xml:space="preserve">TROZZO GIULIA (978838) </t>
  </si>
  <si>
    <t>(3286) TT Silver Living Associazione Sportiva Dilettantistica</t>
  </si>
  <si>
    <t xml:space="preserve">ZAPPA CRISTINA (972416) </t>
  </si>
  <si>
    <t xml:space="preserve">BUFALINO VASILISA CHIARA (971339) </t>
  </si>
  <si>
    <t xml:space="preserve">RODELLA AURORA (978065) </t>
  </si>
  <si>
    <t xml:space="preserve">BARBIERI AGATA (980234) </t>
  </si>
  <si>
    <t xml:space="preserve">TRONO BENEDETTA (975129) </t>
  </si>
  <si>
    <t xml:space="preserve">COLOMBO ELISABETTA (981000) </t>
  </si>
  <si>
    <t>Singolo Maschile Under13</t>
  </si>
  <si>
    <t xml:space="preserve">GRAUR ROBERT (967869) </t>
  </si>
  <si>
    <t xml:space="preserve">CAMPOREALE DAVIDE (949978) </t>
  </si>
  <si>
    <t>(307) Polisportiva San Giorgio Limito A.S. Dilettantistica</t>
  </si>
  <si>
    <t xml:space="preserve">PEREGO ANDREA (973978) </t>
  </si>
  <si>
    <t xml:space="preserve">SASSI CHRISTIAN (961003) </t>
  </si>
  <si>
    <t xml:space="preserve">METELLI DAVIDE (973488) </t>
  </si>
  <si>
    <t xml:space="preserve">RAMAZZINI LUCA (967145) </t>
  </si>
  <si>
    <t xml:space="preserve">MARTINELLI LUCA (960942) </t>
  </si>
  <si>
    <t>(317) A. Dilettantistica Tennistavolo Saronno</t>
  </si>
  <si>
    <t xml:space="preserve">FERRARI FILIPPO (973563) </t>
  </si>
  <si>
    <t>(3037) Associazione Sportiva Dilettantistica Tennistavolo Marco Polo</t>
  </si>
  <si>
    <t xml:space="preserve">ZAPPELLI ALESSIO (970437) </t>
  </si>
  <si>
    <t xml:space="preserve">VERGANI FEDERICO (975134) </t>
  </si>
  <si>
    <t xml:space="preserve">DALMASCHIO PIETRO (971955) </t>
  </si>
  <si>
    <t xml:space="preserve">ACQUARONE DAVIDE (974559) </t>
  </si>
  <si>
    <t>(3278) Polisportiva Dilettantistica Fortitudo</t>
  </si>
  <si>
    <t xml:space="preserve">VENTOLA FRANCESCO (972138) </t>
  </si>
  <si>
    <t xml:space="preserve">PUGNO LEONARDO NAOYA (979228) </t>
  </si>
  <si>
    <t xml:space="preserve">LANGE GIORGIO (979445) </t>
  </si>
  <si>
    <t>(1068) Associazione Sportiva Dilettantistica Tennistavolo Valmadrera</t>
  </si>
  <si>
    <t xml:space="preserve">GIUPPONI LORENZO MATTIA (974357) </t>
  </si>
  <si>
    <t xml:space="preserve">DI SERI GIACOMO (999072) </t>
  </si>
  <si>
    <t xml:space="preserve">SCIENZA GIULIO (999077) </t>
  </si>
  <si>
    <t xml:space="preserve">RIGO SAMUELE (1000860) </t>
  </si>
  <si>
    <t>(3215) A.S. Dilettantistica Tennis Tavolo Vedano Olona</t>
  </si>
  <si>
    <t xml:space="preserve">PIROTTA GIOVANNI (997121) </t>
  </si>
  <si>
    <t xml:space="preserve">SANTAMBROGIO CRISTIAN (999080) </t>
  </si>
  <si>
    <t xml:space="preserve">TENTORIO TOMMASO (999075) </t>
  </si>
  <si>
    <t xml:space="preserve">VIANI TOMMASO (1000520) </t>
  </si>
  <si>
    <t xml:space="preserve">VOZA TOMMASO SIMONE (1000861) </t>
  </si>
  <si>
    <t xml:space="preserve">CARMINATI MICHELE (977884) </t>
  </si>
  <si>
    <t xml:space="preserve">PORTA CORIGLIANO NAZZARENO (992621) </t>
  </si>
  <si>
    <t xml:space="preserve">DI BARTOLOMEO LUCA (979871) </t>
  </si>
  <si>
    <t xml:space="preserve">COLOMBO LEONARDO (975680) </t>
  </si>
  <si>
    <t xml:space="preserve">MAZZOTTA MATTEO (978181) </t>
  </si>
  <si>
    <t>(3049) A.S. Dilettantistica Tennistavolo Olgiate Olona</t>
  </si>
  <si>
    <t xml:space="preserve">OLPER MARCO (978539) </t>
  </si>
  <si>
    <t xml:space="preserve">FANARI SAMUEL (975834) </t>
  </si>
  <si>
    <t>Singolo Femminile Under15</t>
  </si>
  <si>
    <t xml:space="preserve">GALLI ALICE (949178) </t>
  </si>
  <si>
    <t xml:space="preserve">MARINELLI AZZURRA (944848) </t>
  </si>
  <si>
    <t xml:space="preserve">DOSSI ARIANNA (951253) </t>
  </si>
  <si>
    <t>(81) A.S. DILETTANTISTICA TENNIS TAVOLO VARESE</t>
  </si>
  <si>
    <t xml:space="preserve">ZUCCHI ROSSANA (951104) </t>
  </si>
  <si>
    <t xml:space="preserve">BARONE REBECCA (984655) </t>
  </si>
  <si>
    <t xml:space="preserve">CONSOLANDI MARIA (970601) </t>
  </si>
  <si>
    <t>Singolo Maschile Under15</t>
  </si>
  <si>
    <t xml:space="preserve">PAGANO FRANCESCO (951252) </t>
  </si>
  <si>
    <t xml:space="preserve">CASTALDO MARCO (967034) </t>
  </si>
  <si>
    <t xml:space="preserve">NINO GABRIELE (971004) </t>
  </si>
  <si>
    <t xml:space="preserve">CANDIDA LEONARDO (971782) </t>
  </si>
  <si>
    <t xml:space="preserve">MUTTI GABRIELE (943286) </t>
  </si>
  <si>
    <t xml:space="preserve">FORNO GIACOMO (948942) </t>
  </si>
  <si>
    <t xml:space="preserve">MENSA MARCO (959377) </t>
  </si>
  <si>
    <t xml:space="preserve">TRAVAGLIATI MARCO (946065) </t>
  </si>
  <si>
    <t xml:space="preserve">BUZZONI NICOLO' (960752) </t>
  </si>
  <si>
    <t xml:space="preserve">CATTANEO NICOLO' (969658) </t>
  </si>
  <si>
    <t xml:space="preserve">PRETI ALESSIO (975567) </t>
  </si>
  <si>
    <t xml:space="preserve">ZANZARZI MARCELLO (948787) </t>
  </si>
  <si>
    <t xml:space="preserve">BETTELLI SIMONE (959601) </t>
  </si>
  <si>
    <t xml:space="preserve">PELUSO ALESSANDRO (978659) </t>
  </si>
  <si>
    <t>(2286) ASD TENNISTAVOLO VIGEVANO SPORT</t>
  </si>
  <si>
    <t xml:space="preserve">PETTAZZONI ANDREA (971105) </t>
  </si>
  <si>
    <t xml:space="preserve">TEMPINI LORENZO (969239) </t>
  </si>
  <si>
    <t xml:space="preserve">TROZZO ALESSANDRO (975568) </t>
  </si>
  <si>
    <t xml:space="preserve">DEAMBROGIO RICCARDO (973590) </t>
  </si>
  <si>
    <t>(150) C.A.Te.T. 'FLORENS' Associazione Sportiva Dilettantistica</t>
  </si>
  <si>
    <t xml:space="preserve">MINEO MARCO (967592) </t>
  </si>
  <si>
    <t xml:space="preserve">GHIRELLI ALESSIO (999029) </t>
  </si>
  <si>
    <t xml:space="preserve">TIRIMACCO SEBASTIAN (1000061) </t>
  </si>
  <si>
    <t xml:space="preserve">GESSATI SIMONE (1000060) </t>
  </si>
  <si>
    <t xml:space="preserve">MAGUGLIANI ENEA (1000122) </t>
  </si>
  <si>
    <t xml:space="preserve">TUNIZ ANDREA (978011) </t>
  </si>
  <si>
    <t xml:space="preserve">LODA GIORGIO (972440) </t>
  </si>
  <si>
    <t xml:space="preserve">FICI FEDERICO GUGLIELMO (975332) </t>
  </si>
  <si>
    <t xml:space="preserve">BELTRAMI LUCA (979929) </t>
  </si>
  <si>
    <t xml:space="preserve">SCAPPI NICOLA (954447) </t>
  </si>
  <si>
    <t>(77) Associazione Sportiva Dilettantistica Tennistavolo Parabiago</t>
  </si>
  <si>
    <t xml:space="preserve">MOLENA TOMMASO (973540) </t>
  </si>
  <si>
    <t xml:space="preserve">MANGO DAVIDE (974541) </t>
  </si>
  <si>
    <t>Singolo Femminile Under17</t>
  </si>
  <si>
    <t xml:space="preserve">FILIPPI GIORGIA (945975) </t>
  </si>
  <si>
    <t xml:space="preserve">CICUTTINI CECILIA (944957) </t>
  </si>
  <si>
    <t xml:space="preserve">DAVERIO CHIARA (950467) </t>
  </si>
  <si>
    <t xml:space="preserve">BENASSI ALESSANDRA (944813) </t>
  </si>
  <si>
    <t xml:space="preserve">TOGNALI MARIA (944311) </t>
  </si>
  <si>
    <t xml:space="preserve">LIBRETTI AMELIA (948966) </t>
  </si>
  <si>
    <t xml:space="preserve">DUCOLI GIADA (944312) </t>
  </si>
  <si>
    <t xml:space="preserve">ZAPPAVIGNA ALICE (947316) </t>
  </si>
  <si>
    <t xml:space="preserve">CASTIGLIONI ALESSIA (957730) </t>
  </si>
  <si>
    <t>(2077) Gruppo Sportivo Villa Guardia SOC. COOP. A R.L. S.D.</t>
  </si>
  <si>
    <t>Singolo Maschile Under17</t>
  </si>
  <si>
    <t xml:space="preserve">GARBATI ALBERTO (967453) </t>
  </si>
  <si>
    <t>(3046) S.S. Dilettantistica Milano Sport Tennistavolo S.R.L.</t>
  </si>
  <si>
    <t xml:space="preserve">NARDUCCI CHRISTIAN (959378) </t>
  </si>
  <si>
    <t>(718) A.S. Dilettantistica Tennistavolo Morelli</t>
  </si>
  <si>
    <t xml:space="preserve">SALA MATTIA (946042) </t>
  </si>
  <si>
    <t>(2538) U.S. Olimpia A.S. Dilettantistica Sez. T.T.</t>
  </si>
  <si>
    <t xml:space="preserve">FAMA' CHRISTIAN (943934) </t>
  </si>
  <si>
    <t xml:space="preserve">GIACOBBE FEDERICO (960464) </t>
  </si>
  <si>
    <t xml:space="preserve">GRITTI GIORGIO (975582) </t>
  </si>
  <si>
    <t xml:space="preserve">PRADA SAMUELE (950671) </t>
  </si>
  <si>
    <t xml:space="preserve">GAINOTTI NOAH (968906) </t>
  </si>
  <si>
    <t xml:space="preserve">DE MARTINO TOMMASO (970050) </t>
  </si>
  <si>
    <t xml:space="preserve">BARONI GIAMMARCO (948524) </t>
  </si>
  <si>
    <t xml:space="preserve">PEZZALI LEONARDO (973436) </t>
  </si>
  <si>
    <t xml:space="preserve">SIMONELLI NICOLA (960298) </t>
  </si>
  <si>
    <t xml:space="preserve">BETTELLI MATTEO (959600) </t>
  </si>
  <si>
    <t xml:space="preserve">PROCACCIANTE ALESSIO (978267) </t>
  </si>
  <si>
    <t>Singolo Femminile Under19</t>
  </si>
  <si>
    <t xml:space="preserve">BUSNARDO MILENA (937102) </t>
  </si>
  <si>
    <t xml:space="preserve">UBOLDI MELISSA (967049) </t>
  </si>
  <si>
    <t>Singolo Maschile Under19</t>
  </si>
  <si>
    <t xml:space="preserve">PAGANO ALESSANDRO (950469) </t>
  </si>
  <si>
    <t xml:space="preserve">CUOLUVARIS MATTIA (939881) </t>
  </si>
  <si>
    <t xml:space="preserve">PEZZINI DAVIDE (933835) </t>
  </si>
  <si>
    <t xml:space="preserve">LANCINI GABRIELE (938108) </t>
  </si>
  <si>
    <t xml:space="preserve">GIACOMETTI THOMAS (933866) </t>
  </si>
  <si>
    <t xml:space="preserve">BRUNI FILIPPO (966903) </t>
  </si>
  <si>
    <t xml:space="preserve">BONAFIN DANIELE (939840) </t>
  </si>
  <si>
    <t xml:space="preserve">GUERRA LORENZO (963790) </t>
  </si>
  <si>
    <t xml:space="preserve">RIBOLDI CIAPPINA PIERANGELO (969418) </t>
  </si>
  <si>
    <t xml:space="preserve">LIUZZI ANDREA (950641) </t>
  </si>
  <si>
    <t xml:space="preserve">CONTE ALESSANDRO (968689) </t>
  </si>
  <si>
    <t xml:space="preserve">VANELLA JACOPO (969148) </t>
  </si>
  <si>
    <t xml:space="preserve">PIERMATTEO EMANUELE (978288) </t>
  </si>
  <si>
    <t xml:space="preserve">ROSSI VLADIMIR (952362) </t>
  </si>
  <si>
    <t xml:space="preserve">TESTI FRANCESCO (971360) </t>
  </si>
  <si>
    <t xml:space="preserve">STEVAN SIMONE (969732) </t>
  </si>
  <si>
    <t xml:space="preserve">LECCHI LORENZO (973433) </t>
  </si>
  <si>
    <t xml:space="preserve">GATTI DAVIDE (969075) </t>
  </si>
  <si>
    <t xml:space="preserve">ROCCA CHRISTIAN (950586) </t>
  </si>
  <si>
    <t>Singolo Femminile Under21</t>
  </si>
  <si>
    <t xml:space="preserve">CICUTTINI AURORA (926535) </t>
  </si>
  <si>
    <t xml:space="preserve">THAI KIM LAN ELENA (928707) </t>
  </si>
  <si>
    <t xml:space="preserve">PUSINERI BEATRICE (946203) </t>
  </si>
  <si>
    <t>Singolo Maschile Under21</t>
  </si>
  <si>
    <t xml:space="preserve">LAZZARATO FRANCESCO (967718) </t>
  </si>
  <si>
    <t xml:space="preserve">ALFANO FEDERICO (936722) </t>
  </si>
  <si>
    <t xml:space="preserve">PILLA LORENZO (954959) </t>
  </si>
  <si>
    <t xml:space="preserve">DI GIOIA GIOSUE' (973811) </t>
  </si>
  <si>
    <t xml:space="preserve">FORTUZZI LUCA (978498) </t>
  </si>
  <si>
    <t>1^ Prova Vedano Olona (VA)</t>
  </si>
  <si>
    <t xml:space="preserve">MORAS STEFANO (928670) </t>
  </si>
  <si>
    <t xml:space="preserve">DI CARLO CLAUDIO (928115) </t>
  </si>
  <si>
    <t xml:space="preserve">VALCARENGHI MATTEO (939962) </t>
  </si>
  <si>
    <t xml:space="preserve">VIOLIN LORENZO (958617) </t>
  </si>
  <si>
    <t xml:space="preserve">COLECCHIA MATTEO (940509) </t>
  </si>
  <si>
    <t xml:space="preserve">BIANCHINI SAMUELE (949614) </t>
  </si>
  <si>
    <t xml:space="preserve">SCARANO ANTONIO (974093) </t>
  </si>
  <si>
    <t xml:space="preserve">DE COCCO GABRIELE (959388) </t>
  </si>
  <si>
    <t xml:space="preserve">BENIN MATTEO (974090) </t>
  </si>
  <si>
    <t>(455) Tennis Tavolo Gallarate Associazione Sportiva Dilettantistica</t>
  </si>
  <si>
    <t xml:space="preserve">VALENTINI ENRICO (938646) </t>
  </si>
  <si>
    <t>(2526) A.S. Dilettantistica Don Bosco - GSO Arese</t>
  </si>
  <si>
    <t xml:space="preserve">MAPELLI LEONARDO (959809) </t>
  </si>
  <si>
    <t xml:space="preserve">BUZZONI AMELIA (975876) </t>
  </si>
  <si>
    <t xml:space="preserve">RUFFONI CAMILLA (1001601) </t>
  </si>
  <si>
    <t>2^prova Milano</t>
  </si>
  <si>
    <t xml:space="preserve">MARCHI ALESSANDRO (1001518) </t>
  </si>
  <si>
    <t xml:space="preserve">RONDANI JACOPO (980248) </t>
  </si>
  <si>
    <t xml:space="preserve">FAVINI NICOLO' (979546) </t>
  </si>
  <si>
    <t xml:space="preserve">ROMANÒ PIETRO (973083) </t>
  </si>
  <si>
    <t xml:space="preserve">CAMOZZI MATTIA (974613) </t>
  </si>
  <si>
    <t xml:space="preserve">NEODO GIULIA (998676) </t>
  </si>
  <si>
    <t xml:space="preserve">ANTERI RACHELE (999622) </t>
  </si>
  <si>
    <t xml:space="preserve">BRUNELLO ELIA (973161) </t>
  </si>
  <si>
    <t>(3481) SUZZARA FENICE A.S.D.</t>
  </si>
  <si>
    <t xml:space="preserve">CAVALLARO MATTEO (979009) </t>
  </si>
  <si>
    <t xml:space="preserve">PIGOZZI NIKOLAS (1000521) </t>
  </si>
  <si>
    <t xml:space="preserve">POPA SEBASTIAN (1001602) </t>
  </si>
  <si>
    <t xml:space="preserve">ROMOLI NICOLAS (979465) </t>
  </si>
  <si>
    <t xml:space="preserve">FETTOLINI GRETA (967149) </t>
  </si>
  <si>
    <t xml:space="preserve">ZARELLI DARMUTTI REBECCA (973741) </t>
  </si>
  <si>
    <t xml:space="preserve">PULEO ACHILLE (971104) </t>
  </si>
  <si>
    <t xml:space="preserve">MAZZOTTA MARCO (978178) </t>
  </si>
  <si>
    <t xml:space="preserve">MAIOLINI FRANCESCO (980243) </t>
  </si>
  <si>
    <t xml:space="preserve">INCANTALUPO SIMONE (973675) </t>
  </si>
  <si>
    <t xml:space="preserve">ORNAGHI LORENZO (969779) </t>
  </si>
  <si>
    <t xml:space="preserve">LUNGARELLA GIOVANNI (949260) </t>
  </si>
  <si>
    <t xml:space="preserve">GHIRARDELLO MARTIN (999905) </t>
  </si>
  <si>
    <t xml:space="preserve">CAFFI FEDERICO (979885) </t>
  </si>
  <si>
    <t xml:space="preserve">ANOSTINI SIMONE (1000123) </t>
  </si>
  <si>
    <t xml:space="preserve">ALBERTI NICOLO' (999858) </t>
  </si>
  <si>
    <t xml:space="preserve">CANTONI STEFANO (998312) </t>
  </si>
  <si>
    <t xml:space="preserve">BERTOLINI DENIS (978558) </t>
  </si>
  <si>
    <t xml:space="preserve">AVANZA SIMEONE RICCARDO (975437) </t>
  </si>
  <si>
    <t xml:space="preserve">MAGNI FILIPPO (974027) </t>
  </si>
  <si>
    <t xml:space="preserve">MALECI MATTEO (975084) </t>
  </si>
  <si>
    <t xml:space="preserve">SCIRE' EMANUELE (974513) </t>
  </si>
  <si>
    <t xml:space="preserve">TORTI ANDREA (976274) </t>
  </si>
  <si>
    <t xml:space="preserve">COSMAI GAIA (958581) </t>
  </si>
  <si>
    <t xml:space="preserve">APARO NICOLA (957813) </t>
  </si>
  <si>
    <t xml:space="preserve">BINI LUDOVICO (973333) </t>
  </si>
  <si>
    <t xml:space="preserve">TREGAMBE ROMAN (957819) </t>
  </si>
  <si>
    <t xml:space="preserve">FERRARI CRISTIANO (957806) </t>
  </si>
  <si>
    <t xml:space="preserve">CIMPANELLI SIMONE (942815) </t>
  </si>
  <si>
    <t xml:space="preserve">FERRO ALESSANDRO (972206) </t>
  </si>
  <si>
    <t xml:space="preserve">LANZO RICCARDO (950217) </t>
  </si>
  <si>
    <t xml:space="preserve">NANNINI GOFFREDO RIDOLFO (970378) </t>
  </si>
  <si>
    <t xml:space="preserve">MONTUSCHI LUCA (971429) </t>
  </si>
  <si>
    <t xml:space="preserve">BRUGNA ALESSANDRO (976322) </t>
  </si>
  <si>
    <t xml:space="preserve">CEPPATELLI LORENZO (984697) </t>
  </si>
  <si>
    <t xml:space="preserve">RAD SERENA (934364) </t>
  </si>
  <si>
    <t xml:space="preserve">DICESARE SARA (944690) </t>
  </si>
  <si>
    <t xml:space="preserve">MANTEGAZZA VIRGINIA (997202) </t>
  </si>
  <si>
    <t xml:space="preserve">MARRA GABRIEL (943941) </t>
  </si>
  <si>
    <t xml:space="preserve">SETTEMBRINI NICOLO' (968462) </t>
  </si>
  <si>
    <t xml:space="preserve">MAERAN DAVIDE (935454) </t>
  </si>
  <si>
    <t xml:space="preserve">BOMBARDIERI GIOVANNI (975267) </t>
  </si>
  <si>
    <t xml:space="preserve">ZUCCHETTI MATTIA (971354) </t>
  </si>
  <si>
    <t xml:space="preserve">CANOBBIO ANDREA (978238) </t>
  </si>
  <si>
    <t>2^Prova Milano</t>
  </si>
  <si>
    <t>Punti Totali</t>
  </si>
  <si>
    <t>1^Prova</t>
  </si>
  <si>
    <t>2^Prova</t>
  </si>
  <si>
    <t>Vedano Olona (A)</t>
  </si>
  <si>
    <t>Milano</t>
  </si>
  <si>
    <t>1^ e2^ Prova</t>
  </si>
  <si>
    <t>1^Prova vedano Olona (VA)</t>
  </si>
  <si>
    <t>Punti Società</t>
  </si>
  <si>
    <t>U13F</t>
  </si>
  <si>
    <t>U13M</t>
  </si>
  <si>
    <t>U15F</t>
  </si>
  <si>
    <t>U15M</t>
  </si>
  <si>
    <t>U17F</t>
  </si>
  <si>
    <t>U17M</t>
  </si>
  <si>
    <t>U19F</t>
  </si>
  <si>
    <t>U19M</t>
  </si>
  <si>
    <t>U21F</t>
  </si>
  <si>
    <t>U21M</t>
  </si>
  <si>
    <t>U11F</t>
  </si>
  <si>
    <t>U11M</t>
  </si>
  <si>
    <t>Totale</t>
  </si>
  <si>
    <t xml:space="preserve">CLASSIFICA DOPO 2 PROVE </t>
  </si>
  <si>
    <t>PREMIO PRESENZA</t>
  </si>
  <si>
    <t>Società partecipanti 1^prova</t>
  </si>
</sst>
</file>

<file path=xl/styles.xml><?xml version="1.0" encoding="utf-8"?>
<styleSheet xmlns="http://schemas.openxmlformats.org/spreadsheetml/2006/main">
  <fonts count="3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2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1" fillId="0" borderId="0" xfId="0" applyFont="1" applyAlignment="1">
      <alignment horizontal="center"/>
    </xf>
  </cellXfs>
  <cellStyles count="1">
    <cellStyle name="Normale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6"/>
  <sheetViews>
    <sheetView workbookViewId="0">
      <selection activeCell="F17" sqref="F17"/>
    </sheetView>
  </sheetViews>
  <sheetFormatPr defaultRowHeight="14.4"/>
  <cols>
    <col min="1" max="1" width="23.44140625" bestFit="1" customWidth="1"/>
    <col min="2" max="3" width="61.5546875" bestFit="1" customWidth="1"/>
    <col min="4" max="4" width="24.21875" style="1" bestFit="1" customWidth="1"/>
    <col min="5" max="5" width="13.88671875" style="1" bestFit="1" customWidth="1"/>
    <col min="6" max="6" width="10.21875" style="1" bestFit="1" customWidth="1"/>
    <col min="7" max="7" width="11.5546875" bestFit="1" customWidth="1"/>
  </cols>
  <sheetData>
    <row r="1" spans="1:7">
      <c r="A1" t="s">
        <v>0</v>
      </c>
      <c r="B1" t="s">
        <v>1</v>
      </c>
      <c r="C1" t="s">
        <v>2</v>
      </c>
      <c r="D1" s="1" t="s">
        <v>199</v>
      </c>
      <c r="E1" s="3" t="s">
        <v>269</v>
      </c>
      <c r="F1" s="1" t="s">
        <v>270</v>
      </c>
      <c r="G1" t="s">
        <v>277</v>
      </c>
    </row>
    <row r="2" spans="1:7">
      <c r="A2" t="s">
        <v>3</v>
      </c>
      <c r="B2" s="2" t="s">
        <v>213</v>
      </c>
      <c r="C2" t="s">
        <v>47</v>
      </c>
      <c r="D2" s="1">
        <v>0</v>
      </c>
      <c r="E2" s="1">
        <v>20</v>
      </c>
      <c r="F2" s="1">
        <f t="shared" ref="F2:F13" si="0">D2+E2</f>
        <v>20</v>
      </c>
    </row>
    <row r="3" spans="1:7">
      <c r="B3" t="s">
        <v>16</v>
      </c>
      <c r="C3" t="s">
        <v>17</v>
      </c>
      <c r="D3" s="1">
        <v>20</v>
      </c>
      <c r="E3" s="1">
        <v>10</v>
      </c>
      <c r="F3" s="1">
        <f t="shared" si="0"/>
        <v>30</v>
      </c>
    </row>
    <row r="4" spans="1:7">
      <c r="B4" s="2" t="s">
        <v>18</v>
      </c>
      <c r="C4" t="s">
        <v>19</v>
      </c>
      <c r="D4" s="1">
        <v>0</v>
      </c>
      <c r="E4" s="1">
        <v>14</v>
      </c>
      <c r="F4" s="1">
        <f t="shared" si="0"/>
        <v>14</v>
      </c>
    </row>
    <row r="5" spans="1:7">
      <c r="B5" t="s">
        <v>12</v>
      </c>
      <c r="C5" t="s">
        <v>7</v>
      </c>
      <c r="D5" s="1">
        <v>10</v>
      </c>
      <c r="E5" s="1">
        <v>2</v>
      </c>
      <c r="F5" s="1">
        <f t="shared" si="0"/>
        <v>12</v>
      </c>
    </row>
    <row r="6" spans="1:7">
      <c r="B6" t="s">
        <v>13</v>
      </c>
      <c r="C6" t="s">
        <v>7</v>
      </c>
      <c r="D6" s="1">
        <v>6</v>
      </c>
      <c r="E6" s="1">
        <v>2</v>
      </c>
      <c r="F6" s="1">
        <f t="shared" si="0"/>
        <v>8</v>
      </c>
    </row>
    <row r="7" spans="1:7">
      <c r="B7" t="s">
        <v>6</v>
      </c>
      <c r="C7" t="s">
        <v>7</v>
      </c>
      <c r="D7" s="1">
        <v>6</v>
      </c>
      <c r="E7" s="1">
        <v>0</v>
      </c>
      <c r="F7" s="1">
        <f t="shared" si="0"/>
        <v>6</v>
      </c>
    </row>
    <row r="8" spans="1:7">
      <c r="B8" t="s">
        <v>8</v>
      </c>
      <c r="C8" t="s">
        <v>7</v>
      </c>
      <c r="D8" s="1">
        <v>2</v>
      </c>
      <c r="E8" s="1">
        <v>2</v>
      </c>
      <c r="F8" s="1">
        <f t="shared" si="0"/>
        <v>4</v>
      </c>
    </row>
    <row r="9" spans="1:7">
      <c r="B9" t="s">
        <v>9</v>
      </c>
      <c r="C9" t="s">
        <v>10</v>
      </c>
      <c r="D9" s="1">
        <v>2</v>
      </c>
      <c r="E9" s="1">
        <v>2</v>
      </c>
      <c r="F9" s="1">
        <f t="shared" si="0"/>
        <v>4</v>
      </c>
    </row>
    <row r="10" spans="1:7">
      <c r="B10" t="s">
        <v>11</v>
      </c>
      <c r="C10" t="s">
        <v>5</v>
      </c>
      <c r="D10" s="1">
        <v>14</v>
      </c>
      <c r="E10" s="1">
        <v>10</v>
      </c>
      <c r="F10" s="1">
        <f t="shared" si="0"/>
        <v>24</v>
      </c>
    </row>
    <row r="11" spans="1:7">
      <c r="B11" t="s">
        <v>4</v>
      </c>
      <c r="C11" t="s">
        <v>5</v>
      </c>
      <c r="D11" s="1">
        <v>10</v>
      </c>
      <c r="E11" s="1">
        <v>2</v>
      </c>
      <c r="F11" s="1">
        <f t="shared" si="0"/>
        <v>12</v>
      </c>
    </row>
    <row r="12" spans="1:7">
      <c r="B12" s="2" t="s">
        <v>214</v>
      </c>
      <c r="C12" t="s">
        <v>5</v>
      </c>
      <c r="D12" s="1">
        <v>0</v>
      </c>
      <c r="E12" s="1">
        <v>6</v>
      </c>
      <c r="F12" s="1">
        <f t="shared" si="0"/>
        <v>6</v>
      </c>
    </row>
    <row r="13" spans="1:7">
      <c r="B13" t="s">
        <v>14</v>
      </c>
      <c r="C13" t="s">
        <v>15</v>
      </c>
      <c r="D13" s="1">
        <v>2</v>
      </c>
      <c r="E13" s="1">
        <v>6</v>
      </c>
      <c r="F13" s="1">
        <f t="shared" si="0"/>
        <v>8</v>
      </c>
    </row>
    <row r="18" spans="3:4">
      <c r="D18" s="2" t="s">
        <v>277</v>
      </c>
    </row>
    <row r="19" spans="3:4">
      <c r="C19" t="s">
        <v>47</v>
      </c>
      <c r="D19">
        <f>F2</f>
        <v>20</v>
      </c>
    </row>
    <row r="20" spans="3:4">
      <c r="C20" t="s">
        <v>17</v>
      </c>
      <c r="D20">
        <f>F3</f>
        <v>30</v>
      </c>
    </row>
    <row r="21" spans="3:4">
      <c r="C21" t="s">
        <v>19</v>
      </c>
      <c r="D21">
        <f>F4</f>
        <v>14</v>
      </c>
    </row>
    <row r="22" spans="3:4">
      <c r="C22" t="s">
        <v>7</v>
      </c>
      <c r="D22">
        <f>F5+F6+F7+F8</f>
        <v>30</v>
      </c>
    </row>
    <row r="23" spans="3:4">
      <c r="C23" t="s">
        <v>10</v>
      </c>
      <c r="D23">
        <f>F9</f>
        <v>4</v>
      </c>
    </row>
    <row r="24" spans="3:4">
      <c r="C24" t="s">
        <v>5</v>
      </c>
      <c r="D24">
        <f>F10+F11+F12</f>
        <v>42</v>
      </c>
    </row>
    <row r="25" spans="3:4">
      <c r="C25" t="s">
        <v>15</v>
      </c>
      <c r="D25">
        <f>F13</f>
        <v>8</v>
      </c>
    </row>
    <row r="26" spans="3:4">
      <c r="D26" s="1">
        <f>SUM(D19:D25)</f>
        <v>148</v>
      </c>
    </row>
  </sheetData>
  <sheetProtection formatCells="0" formatColumns="0" formatRows="0" insertColumns="0" insertRows="0" insertHyperlinks="0" deleteColumns="0" deleteRows="0" sort="0" autoFilter="0" pivotTables="0"/>
  <sortState ref="A2:G13">
    <sortCondition ref="C1"/>
  </sortState>
  <pageMargins left="0.7" right="0.7" top="0.75" bottom="0.75" header="0.3" footer="0.3"/>
  <pageSetup paperSize="9" orientation="portrait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B3:G50"/>
  <sheetViews>
    <sheetView topLeftCell="A28" workbookViewId="0">
      <selection activeCell="E49" sqref="E49"/>
    </sheetView>
  </sheetViews>
  <sheetFormatPr defaultRowHeight="14.4"/>
  <cols>
    <col min="2" max="2" width="22.33203125" bestFit="1" customWidth="1"/>
    <col min="3" max="3" width="35.6640625" bestFit="1" customWidth="1"/>
    <col min="4" max="4" width="61.5546875" bestFit="1" customWidth="1"/>
    <col min="5" max="5" width="24.21875" style="1" bestFit="1" customWidth="1"/>
    <col min="6" max="6" width="13.88671875" style="1" bestFit="1" customWidth="1"/>
  </cols>
  <sheetData>
    <row r="3" spans="2:7">
      <c r="B3" t="s">
        <v>0</v>
      </c>
      <c r="C3" t="s">
        <v>1</v>
      </c>
      <c r="D3" t="s">
        <v>2</v>
      </c>
      <c r="E3" s="1" t="s">
        <v>199</v>
      </c>
      <c r="F3" s="1" t="s">
        <v>215</v>
      </c>
      <c r="G3" t="s">
        <v>270</v>
      </c>
    </row>
    <row r="4" spans="2:7">
      <c r="C4" t="s">
        <v>176</v>
      </c>
      <c r="D4" t="s">
        <v>123</v>
      </c>
      <c r="E4" s="1">
        <v>6</v>
      </c>
      <c r="F4" s="1">
        <v>6</v>
      </c>
      <c r="G4">
        <f t="shared" ref="G4:G28" si="0">E4+F4</f>
        <v>12</v>
      </c>
    </row>
    <row r="5" spans="2:7">
      <c r="C5" t="s">
        <v>181</v>
      </c>
      <c r="D5" t="s">
        <v>123</v>
      </c>
      <c r="E5" s="1">
        <v>1</v>
      </c>
      <c r="F5" s="1">
        <v>3</v>
      </c>
      <c r="G5">
        <f t="shared" si="0"/>
        <v>4</v>
      </c>
    </row>
    <row r="6" spans="2:7">
      <c r="C6" t="s">
        <v>187</v>
      </c>
      <c r="D6" t="s">
        <v>123</v>
      </c>
      <c r="E6" s="1">
        <v>1</v>
      </c>
      <c r="F6" s="1">
        <v>0</v>
      </c>
      <c r="G6">
        <f t="shared" si="0"/>
        <v>1</v>
      </c>
    </row>
    <row r="7" spans="2:7">
      <c r="C7" t="s">
        <v>188</v>
      </c>
      <c r="D7" t="s">
        <v>27</v>
      </c>
      <c r="E7" s="1">
        <v>1</v>
      </c>
      <c r="F7" s="1">
        <v>0</v>
      </c>
      <c r="G7">
        <f t="shared" si="0"/>
        <v>1</v>
      </c>
    </row>
    <row r="8" spans="2:7">
      <c r="C8" t="s">
        <v>182</v>
      </c>
      <c r="D8" t="s">
        <v>17</v>
      </c>
      <c r="E8" s="1">
        <v>1</v>
      </c>
      <c r="F8" s="1">
        <v>1</v>
      </c>
      <c r="G8">
        <f t="shared" si="0"/>
        <v>2</v>
      </c>
    </row>
    <row r="9" spans="2:7">
      <c r="C9" t="s">
        <v>171</v>
      </c>
      <c r="D9" t="s">
        <v>29</v>
      </c>
      <c r="E9" s="1">
        <v>20</v>
      </c>
      <c r="F9" s="1">
        <v>0</v>
      </c>
      <c r="G9">
        <f t="shared" si="0"/>
        <v>20</v>
      </c>
    </row>
    <row r="10" spans="2:7">
      <c r="C10" t="s">
        <v>174</v>
      </c>
      <c r="D10" t="s">
        <v>154</v>
      </c>
      <c r="E10" s="1">
        <v>10</v>
      </c>
      <c r="F10" s="1">
        <v>0</v>
      </c>
      <c r="G10">
        <f t="shared" si="0"/>
        <v>10</v>
      </c>
    </row>
    <row r="11" spans="2:7">
      <c r="C11" t="s">
        <v>173</v>
      </c>
      <c r="D11" t="s">
        <v>67</v>
      </c>
      <c r="E11" s="1">
        <v>6</v>
      </c>
      <c r="F11" s="1">
        <v>10</v>
      </c>
      <c r="G11">
        <f t="shared" si="0"/>
        <v>16</v>
      </c>
    </row>
    <row r="12" spans="2:7">
      <c r="C12" t="s">
        <v>175</v>
      </c>
      <c r="D12" t="s">
        <v>67</v>
      </c>
      <c r="E12" s="1">
        <v>6</v>
      </c>
      <c r="F12" s="1">
        <v>6</v>
      </c>
      <c r="G12">
        <f t="shared" si="0"/>
        <v>12</v>
      </c>
    </row>
    <row r="13" spans="2:7">
      <c r="C13" t="s">
        <v>184</v>
      </c>
      <c r="D13" t="s">
        <v>65</v>
      </c>
      <c r="E13" s="1">
        <v>1</v>
      </c>
      <c r="F13" s="1">
        <v>1</v>
      </c>
      <c r="G13">
        <f t="shared" si="0"/>
        <v>2</v>
      </c>
    </row>
    <row r="14" spans="2:7">
      <c r="C14" s="2" t="s">
        <v>268</v>
      </c>
      <c r="D14" t="s">
        <v>65</v>
      </c>
      <c r="E14" s="1">
        <v>0</v>
      </c>
      <c r="F14" s="1">
        <v>1</v>
      </c>
      <c r="G14">
        <f t="shared" si="0"/>
        <v>1</v>
      </c>
    </row>
    <row r="15" spans="2:7">
      <c r="C15" s="2" t="s">
        <v>267</v>
      </c>
      <c r="D15" t="s">
        <v>65</v>
      </c>
      <c r="E15" s="1">
        <v>0</v>
      </c>
      <c r="F15" s="1">
        <v>1</v>
      </c>
      <c r="G15">
        <f t="shared" si="0"/>
        <v>1</v>
      </c>
    </row>
    <row r="16" spans="2:7">
      <c r="C16" s="2" t="s">
        <v>265</v>
      </c>
      <c r="D16" t="s">
        <v>19</v>
      </c>
      <c r="E16" s="1">
        <v>0</v>
      </c>
      <c r="F16" s="1">
        <v>1</v>
      </c>
      <c r="G16">
        <f t="shared" si="0"/>
        <v>1</v>
      </c>
    </row>
    <row r="17" spans="2:7">
      <c r="C17" t="s">
        <v>178</v>
      </c>
      <c r="D17" t="s">
        <v>72</v>
      </c>
      <c r="E17" s="1">
        <v>6</v>
      </c>
      <c r="F17" s="1">
        <v>6</v>
      </c>
      <c r="G17">
        <f t="shared" si="0"/>
        <v>12</v>
      </c>
    </row>
    <row r="18" spans="2:7">
      <c r="C18" t="s">
        <v>186</v>
      </c>
      <c r="D18" t="s">
        <v>72</v>
      </c>
      <c r="E18" s="1">
        <v>1</v>
      </c>
      <c r="F18" s="1">
        <v>1</v>
      </c>
      <c r="G18">
        <f t="shared" si="0"/>
        <v>2</v>
      </c>
    </row>
    <row r="19" spans="2:7">
      <c r="C19" s="2" t="s">
        <v>263</v>
      </c>
      <c r="D19" t="s">
        <v>49</v>
      </c>
      <c r="E19" s="1">
        <v>0</v>
      </c>
      <c r="F19" s="1">
        <v>14</v>
      </c>
      <c r="G19">
        <f t="shared" si="0"/>
        <v>14</v>
      </c>
    </row>
    <row r="20" spans="2:7">
      <c r="C20" t="s">
        <v>179</v>
      </c>
      <c r="D20" t="s">
        <v>10</v>
      </c>
      <c r="E20" s="1">
        <v>3</v>
      </c>
      <c r="F20" s="1">
        <v>0</v>
      </c>
      <c r="G20">
        <f t="shared" si="0"/>
        <v>3</v>
      </c>
    </row>
    <row r="21" spans="2:7">
      <c r="C21" s="2" t="s">
        <v>266</v>
      </c>
      <c r="D21" t="s">
        <v>31</v>
      </c>
      <c r="E21" s="1">
        <v>0</v>
      </c>
      <c r="F21" s="1">
        <v>1</v>
      </c>
      <c r="G21">
        <f t="shared" si="0"/>
        <v>1</v>
      </c>
    </row>
    <row r="22" spans="2:7">
      <c r="B22" t="s">
        <v>169</v>
      </c>
      <c r="C22" t="s">
        <v>172</v>
      </c>
      <c r="D22" t="s">
        <v>5</v>
      </c>
      <c r="E22" s="1">
        <v>10</v>
      </c>
      <c r="F22" s="1">
        <v>20</v>
      </c>
      <c r="G22">
        <f t="shared" si="0"/>
        <v>30</v>
      </c>
    </row>
    <row r="23" spans="2:7">
      <c r="C23" t="s">
        <v>170</v>
      </c>
      <c r="D23" t="s">
        <v>5</v>
      </c>
      <c r="E23" s="1">
        <v>14</v>
      </c>
      <c r="F23" s="1">
        <v>0</v>
      </c>
      <c r="G23">
        <f t="shared" si="0"/>
        <v>14</v>
      </c>
    </row>
    <row r="24" spans="2:7">
      <c r="C24" t="s">
        <v>185</v>
      </c>
      <c r="D24" t="s">
        <v>5</v>
      </c>
      <c r="E24" s="1">
        <v>1</v>
      </c>
      <c r="F24" s="1">
        <v>6</v>
      </c>
      <c r="G24">
        <f t="shared" si="0"/>
        <v>7</v>
      </c>
    </row>
    <row r="25" spans="2:7">
      <c r="C25" t="s">
        <v>183</v>
      </c>
      <c r="D25" t="s">
        <v>15</v>
      </c>
      <c r="E25" s="1">
        <v>1</v>
      </c>
      <c r="F25" s="1">
        <v>0</v>
      </c>
      <c r="G25">
        <f t="shared" si="0"/>
        <v>1</v>
      </c>
    </row>
    <row r="26" spans="2:7">
      <c r="C26" t="s">
        <v>177</v>
      </c>
      <c r="D26" t="s">
        <v>152</v>
      </c>
      <c r="E26" s="1">
        <v>3</v>
      </c>
      <c r="F26" s="1">
        <v>10</v>
      </c>
      <c r="G26">
        <f t="shared" si="0"/>
        <v>13</v>
      </c>
    </row>
    <row r="27" spans="2:7">
      <c r="C27" s="2" t="s">
        <v>264</v>
      </c>
      <c r="D27" t="s">
        <v>134</v>
      </c>
      <c r="E27" s="1">
        <v>0</v>
      </c>
      <c r="F27" s="1">
        <v>1</v>
      </c>
      <c r="G27">
        <f t="shared" si="0"/>
        <v>1</v>
      </c>
    </row>
    <row r="28" spans="2:7">
      <c r="C28" t="s">
        <v>180</v>
      </c>
      <c r="D28" t="s">
        <v>99</v>
      </c>
      <c r="E28" s="1">
        <v>1</v>
      </c>
      <c r="F28" s="1">
        <v>3</v>
      </c>
      <c r="G28" s="5">
        <f t="shared" si="0"/>
        <v>4</v>
      </c>
    </row>
    <row r="29" spans="2:7">
      <c r="G29">
        <f>G4+G5+G6+G7+G8+G9+G10+G11+G12+G13+G14+G15+G16+G17+G18+G19+G20+G21+G22+G23+G24+G25+G26+G27+G28</f>
        <v>185</v>
      </c>
    </row>
    <row r="32" spans="2:7">
      <c r="E32" s="1" t="s">
        <v>277</v>
      </c>
    </row>
    <row r="33" spans="4:5">
      <c r="D33" t="s">
        <v>123</v>
      </c>
      <c r="E33" s="1">
        <f>G4+G5+G6</f>
        <v>17</v>
      </c>
    </row>
    <row r="34" spans="4:5">
      <c r="D34" t="s">
        <v>27</v>
      </c>
      <c r="E34" s="1">
        <f>G7</f>
        <v>1</v>
      </c>
    </row>
    <row r="35" spans="4:5">
      <c r="D35" t="s">
        <v>17</v>
      </c>
      <c r="E35" s="1">
        <f>G8</f>
        <v>2</v>
      </c>
    </row>
    <row r="36" spans="4:5">
      <c r="D36" t="s">
        <v>29</v>
      </c>
      <c r="E36" s="1">
        <f>G9</f>
        <v>20</v>
      </c>
    </row>
    <row r="37" spans="4:5">
      <c r="D37" t="s">
        <v>154</v>
      </c>
      <c r="E37" s="1">
        <f>G10</f>
        <v>10</v>
      </c>
    </row>
    <row r="38" spans="4:5">
      <c r="D38" t="s">
        <v>67</v>
      </c>
      <c r="E38" s="1">
        <f>G11+G12</f>
        <v>28</v>
      </c>
    </row>
    <row r="39" spans="4:5">
      <c r="D39" t="s">
        <v>65</v>
      </c>
      <c r="E39" s="1">
        <f>G13+G14+G15</f>
        <v>4</v>
      </c>
    </row>
    <row r="40" spans="4:5">
      <c r="D40" t="s">
        <v>19</v>
      </c>
      <c r="E40" s="1">
        <f>G16</f>
        <v>1</v>
      </c>
    </row>
    <row r="41" spans="4:5">
      <c r="D41" t="s">
        <v>72</v>
      </c>
      <c r="E41" s="1">
        <f>G17+G18</f>
        <v>14</v>
      </c>
    </row>
    <row r="42" spans="4:5">
      <c r="D42" t="s">
        <v>49</v>
      </c>
      <c r="E42" s="1">
        <f>G19</f>
        <v>14</v>
      </c>
    </row>
    <row r="43" spans="4:5">
      <c r="D43" t="s">
        <v>10</v>
      </c>
      <c r="E43" s="1">
        <f>G20</f>
        <v>3</v>
      </c>
    </row>
    <row r="44" spans="4:5">
      <c r="D44" t="s">
        <v>31</v>
      </c>
      <c r="E44" s="1">
        <f>G21</f>
        <v>1</v>
      </c>
    </row>
    <row r="45" spans="4:5">
      <c r="D45" t="s">
        <v>5</v>
      </c>
      <c r="E45" s="1">
        <f>G22+G23+G24</f>
        <v>51</v>
      </c>
    </row>
    <row r="46" spans="4:5">
      <c r="D46" t="s">
        <v>15</v>
      </c>
      <c r="E46" s="1">
        <f>G25</f>
        <v>1</v>
      </c>
    </row>
    <row r="47" spans="4:5">
      <c r="D47" t="s">
        <v>152</v>
      </c>
      <c r="E47" s="1">
        <f>G26</f>
        <v>13</v>
      </c>
    </row>
    <row r="48" spans="4:5">
      <c r="D48" t="s">
        <v>134</v>
      </c>
      <c r="E48" s="1">
        <f>G27</f>
        <v>1</v>
      </c>
    </row>
    <row r="49" spans="4:5">
      <c r="D49" t="s">
        <v>99</v>
      </c>
      <c r="E49" s="4">
        <f>G28</f>
        <v>4</v>
      </c>
    </row>
    <row r="50" spans="4:5">
      <c r="E50" s="1">
        <f>E33+E34+E35+E36+E37+E38+E39+E40+E41+E42+E43+E44+E45+E46+E47+E48+E49</f>
        <v>185</v>
      </c>
    </row>
  </sheetData>
  <sortState ref="B4:G28">
    <sortCondition ref="D3"/>
  </sortState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B2:G13"/>
  <sheetViews>
    <sheetView workbookViewId="0">
      <selection activeCell="E13" sqref="E13"/>
    </sheetView>
  </sheetViews>
  <sheetFormatPr defaultRowHeight="14.4"/>
  <cols>
    <col min="2" max="2" width="23.44140625" bestFit="1" customWidth="1"/>
    <col min="3" max="3" width="26.5546875" bestFit="1" customWidth="1"/>
    <col min="4" max="4" width="49.109375" bestFit="1" customWidth="1"/>
    <col min="5" max="5" width="24.21875" style="1" bestFit="1" customWidth="1"/>
    <col min="6" max="6" width="13.88671875" style="1" bestFit="1" customWidth="1"/>
  </cols>
  <sheetData>
    <row r="2" spans="2:7">
      <c r="B2" t="s">
        <v>0</v>
      </c>
      <c r="C2" t="s">
        <v>1</v>
      </c>
      <c r="D2" t="s">
        <v>2</v>
      </c>
      <c r="E2" s="1" t="s">
        <v>199</v>
      </c>
      <c r="F2" s="1" t="s">
        <v>215</v>
      </c>
      <c r="G2" t="s">
        <v>270</v>
      </c>
    </row>
    <row r="3" spans="2:7">
      <c r="C3" s="2" t="s">
        <v>192</v>
      </c>
      <c r="D3" t="s">
        <v>49</v>
      </c>
      <c r="E3" s="1">
        <v>0</v>
      </c>
      <c r="F3" s="1">
        <v>20</v>
      </c>
      <c r="G3">
        <f>E3+F3</f>
        <v>20</v>
      </c>
    </row>
    <row r="4" spans="2:7">
      <c r="B4" t="s">
        <v>189</v>
      </c>
      <c r="C4" t="s">
        <v>190</v>
      </c>
      <c r="D4" t="s">
        <v>5</v>
      </c>
      <c r="E4" s="1">
        <v>20</v>
      </c>
      <c r="F4" s="1">
        <v>0</v>
      </c>
      <c r="G4">
        <f>E4+F4</f>
        <v>20</v>
      </c>
    </row>
    <row r="5" spans="2:7">
      <c r="C5" t="s">
        <v>191</v>
      </c>
      <c r="D5" t="s">
        <v>5</v>
      </c>
      <c r="E5" s="1">
        <v>14</v>
      </c>
      <c r="F5" s="1">
        <v>0</v>
      </c>
      <c r="G5">
        <f>E5+F5</f>
        <v>14</v>
      </c>
    </row>
    <row r="10" spans="2:7">
      <c r="E10" s="1" t="s">
        <v>277</v>
      </c>
    </row>
    <row r="11" spans="2:7">
      <c r="D11" t="s">
        <v>49</v>
      </c>
      <c r="E11" s="1">
        <f>G3</f>
        <v>20</v>
      </c>
    </row>
    <row r="12" spans="2:7">
      <c r="D12" t="s">
        <v>5</v>
      </c>
      <c r="E12" s="1">
        <f>G4+G5</f>
        <v>34</v>
      </c>
    </row>
    <row r="13" spans="2:7">
      <c r="E13" s="1">
        <f>SUM(E11:E12)</f>
        <v>54</v>
      </c>
    </row>
  </sheetData>
  <sortState ref="B3:G5">
    <sortCondition ref="D2"/>
  </sortState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B2:G36"/>
  <sheetViews>
    <sheetView topLeftCell="A13" workbookViewId="0">
      <selection activeCell="E39" sqref="E39"/>
    </sheetView>
  </sheetViews>
  <sheetFormatPr defaultRowHeight="14.4"/>
  <cols>
    <col min="2" max="2" width="22.33203125" bestFit="1" customWidth="1"/>
    <col min="3" max="3" width="29.21875" bestFit="1" customWidth="1"/>
    <col min="4" max="4" width="59" bestFit="1" customWidth="1"/>
    <col min="5" max="5" width="24.21875" style="1" bestFit="1" customWidth="1"/>
    <col min="6" max="6" width="13.88671875" style="1" bestFit="1" customWidth="1"/>
    <col min="7" max="7" width="10.21875" bestFit="1" customWidth="1"/>
  </cols>
  <sheetData>
    <row r="2" spans="2:7">
      <c r="B2" t="s">
        <v>0</v>
      </c>
      <c r="C2" t="s">
        <v>1</v>
      </c>
      <c r="D2" t="s">
        <v>2</v>
      </c>
      <c r="E2" s="1" t="s">
        <v>199</v>
      </c>
      <c r="F2" s="1" t="s">
        <v>215</v>
      </c>
      <c r="G2" t="s">
        <v>270</v>
      </c>
    </row>
    <row r="3" spans="2:7">
      <c r="B3" t="s">
        <v>193</v>
      </c>
      <c r="C3" t="s">
        <v>195</v>
      </c>
      <c r="D3" t="s">
        <v>22</v>
      </c>
      <c r="E3" s="1">
        <v>14</v>
      </c>
      <c r="F3" s="1">
        <v>14</v>
      </c>
      <c r="G3">
        <f t="shared" ref="G3:G19" si="0">E3+F3</f>
        <v>28</v>
      </c>
    </row>
    <row r="4" spans="2:7">
      <c r="C4" s="2" t="s">
        <v>202</v>
      </c>
      <c r="D4" t="s">
        <v>22</v>
      </c>
      <c r="E4" s="1">
        <v>0</v>
      </c>
      <c r="F4" s="1">
        <v>10</v>
      </c>
      <c r="G4">
        <f t="shared" si="0"/>
        <v>10</v>
      </c>
    </row>
    <row r="5" spans="2:7">
      <c r="C5" t="s">
        <v>198</v>
      </c>
      <c r="D5" t="s">
        <v>47</v>
      </c>
      <c r="E5" s="1">
        <v>6</v>
      </c>
      <c r="F5" s="1">
        <v>1</v>
      </c>
      <c r="G5">
        <f t="shared" si="0"/>
        <v>7</v>
      </c>
    </row>
    <row r="6" spans="2:7">
      <c r="C6" s="2" t="s">
        <v>205</v>
      </c>
      <c r="D6" t="s">
        <v>27</v>
      </c>
      <c r="E6" s="1">
        <v>0</v>
      </c>
      <c r="F6" s="1">
        <v>6</v>
      </c>
      <c r="G6">
        <f t="shared" si="0"/>
        <v>6</v>
      </c>
    </row>
    <row r="7" spans="2:7">
      <c r="C7" s="2" t="s">
        <v>206</v>
      </c>
      <c r="D7" t="s">
        <v>27</v>
      </c>
      <c r="E7" s="1">
        <v>0</v>
      </c>
      <c r="F7" s="1">
        <v>1</v>
      </c>
      <c r="G7">
        <f t="shared" si="0"/>
        <v>1</v>
      </c>
    </row>
    <row r="8" spans="2:7">
      <c r="C8" s="2" t="s">
        <v>210</v>
      </c>
      <c r="D8" t="s">
        <v>211</v>
      </c>
      <c r="E8" s="1">
        <v>0</v>
      </c>
      <c r="F8" s="1">
        <v>1</v>
      </c>
      <c r="G8">
        <f t="shared" si="0"/>
        <v>1</v>
      </c>
    </row>
    <row r="9" spans="2:7">
      <c r="C9" s="2" t="s">
        <v>200</v>
      </c>
      <c r="D9" t="s">
        <v>67</v>
      </c>
      <c r="E9" s="1">
        <v>0</v>
      </c>
      <c r="F9" s="1">
        <v>20</v>
      </c>
      <c r="G9">
        <f t="shared" si="0"/>
        <v>20</v>
      </c>
    </row>
    <row r="10" spans="2:7">
      <c r="C10" t="s">
        <v>196</v>
      </c>
      <c r="D10" t="s">
        <v>65</v>
      </c>
      <c r="E10" s="1">
        <v>10</v>
      </c>
      <c r="F10" s="1">
        <v>1</v>
      </c>
      <c r="G10">
        <f t="shared" si="0"/>
        <v>11</v>
      </c>
    </row>
    <row r="11" spans="2:7">
      <c r="C11" s="2" t="s">
        <v>196</v>
      </c>
      <c r="D11" t="s">
        <v>65</v>
      </c>
      <c r="E11" s="1">
        <v>0</v>
      </c>
      <c r="F11" s="1">
        <v>1</v>
      </c>
      <c r="G11">
        <f t="shared" si="0"/>
        <v>1</v>
      </c>
    </row>
    <row r="12" spans="2:7">
      <c r="C12" s="2" t="s">
        <v>204</v>
      </c>
      <c r="D12" t="s">
        <v>72</v>
      </c>
      <c r="E12" s="1">
        <v>0</v>
      </c>
      <c r="F12" s="1">
        <v>10</v>
      </c>
      <c r="G12">
        <f t="shared" si="0"/>
        <v>10</v>
      </c>
    </row>
    <row r="13" spans="2:7">
      <c r="C13" s="2" t="s">
        <v>201</v>
      </c>
      <c r="D13" t="s">
        <v>49</v>
      </c>
      <c r="E13" s="1">
        <v>0</v>
      </c>
      <c r="F13" s="1">
        <v>6</v>
      </c>
      <c r="G13">
        <f t="shared" si="0"/>
        <v>6</v>
      </c>
    </row>
    <row r="14" spans="2:7">
      <c r="C14" s="2" t="s">
        <v>203</v>
      </c>
      <c r="D14" t="s">
        <v>49</v>
      </c>
      <c r="E14" s="1">
        <v>0</v>
      </c>
      <c r="F14" s="1">
        <v>6</v>
      </c>
      <c r="G14">
        <f t="shared" si="0"/>
        <v>6</v>
      </c>
    </row>
    <row r="15" spans="2:7">
      <c r="C15" s="2" t="s">
        <v>207</v>
      </c>
      <c r="D15" t="s">
        <v>36</v>
      </c>
      <c r="E15" s="1">
        <v>0</v>
      </c>
      <c r="F15" s="1">
        <v>1</v>
      </c>
      <c r="G15">
        <f t="shared" si="0"/>
        <v>1</v>
      </c>
    </row>
    <row r="16" spans="2:7">
      <c r="C16" t="s">
        <v>197</v>
      </c>
      <c r="D16" t="s">
        <v>10</v>
      </c>
      <c r="E16" s="1">
        <v>10</v>
      </c>
      <c r="F16" s="1">
        <v>1</v>
      </c>
      <c r="G16">
        <f t="shared" si="0"/>
        <v>11</v>
      </c>
    </row>
    <row r="17" spans="3:7">
      <c r="C17" t="s">
        <v>194</v>
      </c>
      <c r="D17" t="s">
        <v>5</v>
      </c>
      <c r="E17" s="1">
        <v>20</v>
      </c>
      <c r="F17" s="1">
        <v>0</v>
      </c>
      <c r="G17">
        <f t="shared" si="0"/>
        <v>20</v>
      </c>
    </row>
    <row r="18" spans="3:7">
      <c r="C18" s="2" t="s">
        <v>208</v>
      </c>
      <c r="D18" t="s">
        <v>209</v>
      </c>
      <c r="E18" s="1">
        <v>0</v>
      </c>
      <c r="F18" s="1">
        <v>1</v>
      </c>
      <c r="G18">
        <f t="shared" si="0"/>
        <v>1</v>
      </c>
    </row>
    <row r="19" spans="3:7">
      <c r="C19" s="2" t="s">
        <v>212</v>
      </c>
      <c r="D19" t="s">
        <v>152</v>
      </c>
      <c r="E19" s="1">
        <v>0</v>
      </c>
      <c r="F19" s="1">
        <v>6</v>
      </c>
      <c r="G19" s="5">
        <f t="shared" si="0"/>
        <v>6</v>
      </c>
    </row>
    <row r="20" spans="3:7">
      <c r="G20">
        <f>G3+G4+G5+G6+G7+G8+G9+G10+G11+G12+G13+G14+G15+G16+G17+G18+G19</f>
        <v>146</v>
      </c>
    </row>
    <row r="22" spans="3:7">
      <c r="E22" s="1" t="s">
        <v>277</v>
      </c>
    </row>
    <row r="23" spans="3:7">
      <c r="D23" t="s">
        <v>22</v>
      </c>
      <c r="E23" s="1">
        <f>G3+G4</f>
        <v>38</v>
      </c>
    </row>
    <row r="24" spans="3:7">
      <c r="D24" t="s">
        <v>47</v>
      </c>
      <c r="E24" s="1">
        <f>G5</f>
        <v>7</v>
      </c>
    </row>
    <row r="25" spans="3:7">
      <c r="D25" t="s">
        <v>27</v>
      </c>
      <c r="E25" s="1">
        <f>G6+G7</f>
        <v>7</v>
      </c>
    </row>
    <row r="26" spans="3:7">
      <c r="D26" t="s">
        <v>211</v>
      </c>
      <c r="E26" s="1">
        <f>G8</f>
        <v>1</v>
      </c>
    </row>
    <row r="27" spans="3:7">
      <c r="D27" t="s">
        <v>67</v>
      </c>
      <c r="E27" s="1">
        <f>G9</f>
        <v>20</v>
      </c>
    </row>
    <row r="28" spans="3:7">
      <c r="D28" t="s">
        <v>65</v>
      </c>
      <c r="E28" s="1">
        <f>G10+G11</f>
        <v>12</v>
      </c>
    </row>
    <row r="29" spans="3:7">
      <c r="D29" t="s">
        <v>72</v>
      </c>
      <c r="E29" s="1">
        <f>G12</f>
        <v>10</v>
      </c>
    </row>
    <row r="30" spans="3:7">
      <c r="D30" t="s">
        <v>49</v>
      </c>
      <c r="E30" s="1">
        <f>G13+G14</f>
        <v>12</v>
      </c>
    </row>
    <row r="31" spans="3:7">
      <c r="D31" t="s">
        <v>36</v>
      </c>
      <c r="E31" s="1">
        <f>G15</f>
        <v>1</v>
      </c>
    </row>
    <row r="32" spans="3:7">
      <c r="D32" t="s">
        <v>10</v>
      </c>
      <c r="E32" s="1">
        <f>G16</f>
        <v>11</v>
      </c>
    </row>
    <row r="33" spans="4:5">
      <c r="D33" t="s">
        <v>5</v>
      </c>
      <c r="E33" s="1">
        <f>G17</f>
        <v>20</v>
      </c>
    </row>
    <row r="34" spans="4:5">
      <c r="D34" t="s">
        <v>209</v>
      </c>
      <c r="E34" s="1">
        <f>G18</f>
        <v>1</v>
      </c>
    </row>
    <row r="35" spans="4:5">
      <c r="D35" t="s">
        <v>152</v>
      </c>
      <c r="E35" s="4">
        <f>G19</f>
        <v>6</v>
      </c>
    </row>
    <row r="36" spans="4:5">
      <c r="E36" s="1">
        <f>E23+E24+E25+E26+E27+E28+E29+E30+E31+E32+E33+E34+E35</f>
        <v>146</v>
      </c>
    </row>
  </sheetData>
  <sortState ref="B3:G19">
    <sortCondition ref="D2"/>
  </sortState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2:Z35"/>
  <sheetViews>
    <sheetView workbookViewId="0">
      <selection activeCell="AB18" sqref="AB18"/>
    </sheetView>
  </sheetViews>
  <sheetFormatPr defaultRowHeight="14.4"/>
  <sheetData>
    <row r="2" spans="1:26">
      <c r="B2" t="s">
        <v>275</v>
      </c>
      <c r="J2" t="s">
        <v>276</v>
      </c>
      <c r="S2" t="s">
        <v>269</v>
      </c>
    </row>
    <row r="3" spans="1:26">
      <c r="A3">
        <v>1</v>
      </c>
      <c r="B3" t="s">
        <v>22</v>
      </c>
      <c r="I3">
        <v>2</v>
      </c>
      <c r="J3">
        <v>1</v>
      </c>
      <c r="K3" t="s">
        <v>22</v>
      </c>
      <c r="R3">
        <v>1</v>
      </c>
      <c r="S3" t="s">
        <v>22</v>
      </c>
      <c r="Z3">
        <v>2</v>
      </c>
    </row>
    <row r="4" spans="1:26">
      <c r="A4">
        <v>2</v>
      </c>
      <c r="B4" t="s">
        <v>76</v>
      </c>
      <c r="I4">
        <v>2</v>
      </c>
      <c r="J4">
        <v>2</v>
      </c>
      <c r="K4" t="s">
        <v>76</v>
      </c>
      <c r="R4">
        <v>2</v>
      </c>
      <c r="S4" t="s">
        <v>76</v>
      </c>
      <c r="Z4">
        <v>2</v>
      </c>
    </row>
    <row r="5" spans="1:26">
      <c r="A5">
        <v>3</v>
      </c>
      <c r="B5" t="s">
        <v>47</v>
      </c>
      <c r="I5">
        <v>2</v>
      </c>
      <c r="J5">
        <v>3</v>
      </c>
      <c r="K5" t="s">
        <v>47</v>
      </c>
      <c r="R5">
        <v>3</v>
      </c>
      <c r="S5" t="s">
        <v>47</v>
      </c>
      <c r="Z5">
        <v>2</v>
      </c>
    </row>
    <row r="6" spans="1:26">
      <c r="A6">
        <v>4</v>
      </c>
      <c r="B6" t="s">
        <v>123</v>
      </c>
      <c r="I6">
        <v>2</v>
      </c>
      <c r="J6">
        <v>4</v>
      </c>
      <c r="K6" t="s">
        <v>123</v>
      </c>
      <c r="R6">
        <v>4</v>
      </c>
      <c r="S6" t="s">
        <v>123</v>
      </c>
      <c r="Z6">
        <v>2</v>
      </c>
    </row>
    <row r="7" spans="1:26">
      <c r="A7">
        <v>5</v>
      </c>
      <c r="B7" t="s">
        <v>45</v>
      </c>
      <c r="I7">
        <v>2</v>
      </c>
      <c r="J7">
        <v>5</v>
      </c>
      <c r="K7" t="s">
        <v>45</v>
      </c>
      <c r="R7">
        <v>5</v>
      </c>
      <c r="S7" t="s">
        <v>45</v>
      </c>
      <c r="Z7">
        <v>2</v>
      </c>
    </row>
    <row r="8" spans="1:26">
      <c r="A8">
        <v>6</v>
      </c>
      <c r="B8" t="s">
        <v>27</v>
      </c>
      <c r="I8">
        <v>2</v>
      </c>
      <c r="J8">
        <v>6</v>
      </c>
      <c r="K8" t="s">
        <v>27</v>
      </c>
      <c r="R8">
        <v>6</v>
      </c>
      <c r="S8" t="s">
        <v>27</v>
      </c>
      <c r="Z8">
        <v>2</v>
      </c>
    </row>
    <row r="9" spans="1:26">
      <c r="A9">
        <v>7</v>
      </c>
      <c r="B9" t="s">
        <v>147</v>
      </c>
      <c r="I9">
        <v>2</v>
      </c>
      <c r="J9">
        <v>7</v>
      </c>
      <c r="K9" t="s">
        <v>147</v>
      </c>
      <c r="R9">
        <v>7</v>
      </c>
      <c r="S9" t="s">
        <v>147</v>
      </c>
      <c r="Z9">
        <v>2</v>
      </c>
    </row>
    <row r="10" spans="1:26">
      <c r="A10">
        <v>8</v>
      </c>
      <c r="B10" t="s">
        <v>118</v>
      </c>
      <c r="I10">
        <v>2</v>
      </c>
      <c r="J10">
        <v>8</v>
      </c>
      <c r="K10" t="s">
        <v>118</v>
      </c>
      <c r="R10">
        <v>8</v>
      </c>
      <c r="S10" t="s">
        <v>118</v>
      </c>
      <c r="Z10">
        <v>2</v>
      </c>
    </row>
    <row r="11" spans="1:26">
      <c r="A11">
        <v>9</v>
      </c>
      <c r="B11" t="s">
        <v>17</v>
      </c>
      <c r="I11">
        <v>2</v>
      </c>
      <c r="J11">
        <v>9</v>
      </c>
      <c r="K11" t="s">
        <v>17</v>
      </c>
      <c r="R11">
        <v>9</v>
      </c>
      <c r="S11" t="s">
        <v>17</v>
      </c>
      <c r="Z11">
        <v>2</v>
      </c>
    </row>
    <row r="12" spans="1:26">
      <c r="A12">
        <v>10</v>
      </c>
      <c r="B12" t="s">
        <v>29</v>
      </c>
      <c r="J12">
        <v>10</v>
      </c>
      <c r="K12" t="s">
        <v>154</v>
      </c>
      <c r="R12">
        <v>10</v>
      </c>
      <c r="S12" t="s">
        <v>29</v>
      </c>
      <c r="Z12">
        <v>1</v>
      </c>
    </row>
    <row r="13" spans="1:26">
      <c r="A13">
        <v>11</v>
      </c>
      <c r="B13" t="s">
        <v>211</v>
      </c>
      <c r="J13">
        <v>11</v>
      </c>
      <c r="K13" t="s">
        <v>38</v>
      </c>
      <c r="R13">
        <v>11</v>
      </c>
      <c r="S13" t="s">
        <v>211</v>
      </c>
      <c r="Z13">
        <v>1</v>
      </c>
    </row>
    <row r="14" spans="1:26">
      <c r="A14">
        <v>12</v>
      </c>
      <c r="B14" t="s">
        <v>154</v>
      </c>
      <c r="J14">
        <v>12</v>
      </c>
      <c r="K14" t="s">
        <v>67</v>
      </c>
      <c r="R14">
        <v>12</v>
      </c>
      <c r="S14" t="s">
        <v>38</v>
      </c>
      <c r="Z14">
        <v>2</v>
      </c>
    </row>
    <row r="15" spans="1:26">
      <c r="A15">
        <v>13</v>
      </c>
      <c r="B15" t="s">
        <v>38</v>
      </c>
      <c r="J15">
        <v>13</v>
      </c>
      <c r="K15" t="s">
        <v>150</v>
      </c>
      <c r="R15">
        <v>13</v>
      </c>
      <c r="S15" t="s">
        <v>67</v>
      </c>
      <c r="Z15">
        <v>2</v>
      </c>
    </row>
    <row r="16" spans="1:26">
      <c r="A16">
        <v>14</v>
      </c>
      <c r="B16" t="s">
        <v>67</v>
      </c>
      <c r="J16">
        <v>14</v>
      </c>
      <c r="K16" t="s">
        <v>92</v>
      </c>
      <c r="R16">
        <v>14</v>
      </c>
      <c r="S16" t="s">
        <v>150</v>
      </c>
      <c r="Z16">
        <v>2</v>
      </c>
    </row>
    <row r="17" spans="1:26">
      <c r="A17">
        <v>15</v>
      </c>
      <c r="B17" t="s">
        <v>150</v>
      </c>
      <c r="J17">
        <v>15</v>
      </c>
      <c r="K17" t="s">
        <v>59</v>
      </c>
      <c r="R17">
        <v>15</v>
      </c>
      <c r="S17" t="s">
        <v>92</v>
      </c>
      <c r="Z17">
        <v>2</v>
      </c>
    </row>
    <row r="18" spans="1:26">
      <c r="A18">
        <v>16</v>
      </c>
      <c r="B18" t="s">
        <v>92</v>
      </c>
      <c r="J18">
        <v>16</v>
      </c>
      <c r="K18" t="s">
        <v>65</v>
      </c>
      <c r="R18">
        <v>16</v>
      </c>
      <c r="S18" t="s">
        <v>59</v>
      </c>
      <c r="Z18">
        <v>2</v>
      </c>
    </row>
    <row r="19" spans="1:26">
      <c r="A19">
        <v>17</v>
      </c>
      <c r="B19" t="s">
        <v>59</v>
      </c>
      <c r="J19">
        <v>17</v>
      </c>
      <c r="K19" t="s">
        <v>19</v>
      </c>
      <c r="R19">
        <v>17</v>
      </c>
      <c r="S19" t="s">
        <v>65</v>
      </c>
      <c r="Z19">
        <v>2</v>
      </c>
    </row>
    <row r="20" spans="1:26">
      <c r="A20">
        <v>18</v>
      </c>
      <c r="B20" t="s">
        <v>65</v>
      </c>
      <c r="J20">
        <v>18</v>
      </c>
      <c r="K20" t="s">
        <v>81</v>
      </c>
      <c r="Q20">
        <v>1</v>
      </c>
      <c r="R20">
        <v>18</v>
      </c>
      <c r="S20" t="s">
        <v>19</v>
      </c>
      <c r="Z20">
        <v>2</v>
      </c>
    </row>
    <row r="21" spans="1:26">
      <c r="A21">
        <v>19</v>
      </c>
      <c r="B21" t="s">
        <v>19</v>
      </c>
      <c r="J21">
        <v>19</v>
      </c>
      <c r="K21" t="s">
        <v>72</v>
      </c>
      <c r="R21">
        <v>19</v>
      </c>
      <c r="S21" t="s">
        <v>72</v>
      </c>
      <c r="Z21">
        <v>2</v>
      </c>
    </row>
    <row r="22" spans="1:26">
      <c r="A22">
        <v>20</v>
      </c>
      <c r="B22" t="s">
        <v>81</v>
      </c>
      <c r="J22">
        <v>20</v>
      </c>
      <c r="K22" t="s">
        <v>49</v>
      </c>
      <c r="R22">
        <v>20</v>
      </c>
      <c r="S22" t="s">
        <v>49</v>
      </c>
      <c r="Z22">
        <v>2</v>
      </c>
    </row>
    <row r="23" spans="1:26">
      <c r="A23">
        <v>21</v>
      </c>
      <c r="B23" t="s">
        <v>72</v>
      </c>
      <c r="J23">
        <v>21</v>
      </c>
      <c r="K23" t="s">
        <v>7</v>
      </c>
      <c r="R23">
        <v>21</v>
      </c>
      <c r="S23" t="s">
        <v>7</v>
      </c>
      <c r="Z23">
        <v>2</v>
      </c>
    </row>
    <row r="24" spans="1:26">
      <c r="A24">
        <v>22</v>
      </c>
      <c r="B24" t="s">
        <v>49</v>
      </c>
      <c r="J24">
        <v>22</v>
      </c>
      <c r="K24" t="s">
        <v>10</v>
      </c>
      <c r="R24">
        <v>22</v>
      </c>
      <c r="S24" t="s">
        <v>36</v>
      </c>
      <c r="Z24">
        <v>1</v>
      </c>
    </row>
    <row r="25" spans="1:26">
      <c r="A25">
        <v>23</v>
      </c>
      <c r="B25" t="s">
        <v>7</v>
      </c>
      <c r="J25">
        <v>23</v>
      </c>
      <c r="K25" t="s">
        <v>31</v>
      </c>
      <c r="R25">
        <v>23</v>
      </c>
      <c r="S25" t="s">
        <v>10</v>
      </c>
      <c r="Z25">
        <v>2</v>
      </c>
    </row>
    <row r="26" spans="1:26">
      <c r="A26">
        <v>24</v>
      </c>
      <c r="B26" t="s">
        <v>36</v>
      </c>
      <c r="J26">
        <v>24</v>
      </c>
      <c r="K26" t="s">
        <v>5</v>
      </c>
      <c r="R26">
        <v>24</v>
      </c>
      <c r="S26" t="s">
        <v>224</v>
      </c>
      <c r="Z26">
        <v>1</v>
      </c>
    </row>
    <row r="27" spans="1:26">
      <c r="A27">
        <v>25</v>
      </c>
      <c r="B27" t="s">
        <v>10</v>
      </c>
      <c r="J27">
        <v>25</v>
      </c>
      <c r="K27" t="s">
        <v>15</v>
      </c>
      <c r="R27">
        <v>25</v>
      </c>
      <c r="S27" t="s">
        <v>31</v>
      </c>
      <c r="Z27">
        <v>2</v>
      </c>
    </row>
    <row r="28" spans="1:26">
      <c r="A28">
        <v>26</v>
      </c>
      <c r="B28" t="s">
        <v>224</v>
      </c>
      <c r="J28">
        <v>26</v>
      </c>
      <c r="K28" t="s">
        <v>152</v>
      </c>
      <c r="R28">
        <v>26</v>
      </c>
      <c r="S28" t="s">
        <v>5</v>
      </c>
      <c r="Z28">
        <v>2</v>
      </c>
    </row>
    <row r="29" spans="1:26">
      <c r="A29">
        <v>27</v>
      </c>
      <c r="B29" t="s">
        <v>31</v>
      </c>
      <c r="J29">
        <v>27</v>
      </c>
      <c r="K29" t="s">
        <v>134</v>
      </c>
      <c r="R29">
        <v>27</v>
      </c>
      <c r="S29" t="s">
        <v>15</v>
      </c>
      <c r="Z29">
        <v>2</v>
      </c>
    </row>
    <row r="30" spans="1:26">
      <c r="A30">
        <v>28</v>
      </c>
      <c r="B30" t="s">
        <v>5</v>
      </c>
      <c r="J30">
        <v>28</v>
      </c>
      <c r="K30" t="s">
        <v>99</v>
      </c>
      <c r="R30">
        <v>28</v>
      </c>
      <c r="S30" t="s">
        <v>209</v>
      </c>
      <c r="Z30">
        <v>1</v>
      </c>
    </row>
    <row r="31" spans="1:26">
      <c r="A31">
        <v>29</v>
      </c>
      <c r="B31" t="s">
        <v>15</v>
      </c>
      <c r="R31">
        <v>29</v>
      </c>
      <c r="S31" t="s">
        <v>152</v>
      </c>
      <c r="Z31">
        <v>2</v>
      </c>
    </row>
    <row r="32" spans="1:26">
      <c r="A32">
        <v>30</v>
      </c>
      <c r="B32" t="s">
        <v>209</v>
      </c>
      <c r="R32">
        <v>30</v>
      </c>
      <c r="S32" t="s">
        <v>134</v>
      </c>
      <c r="Z32">
        <v>2</v>
      </c>
    </row>
    <row r="33" spans="1:26">
      <c r="A33">
        <v>31</v>
      </c>
      <c r="B33" t="s">
        <v>152</v>
      </c>
      <c r="R33">
        <v>31</v>
      </c>
      <c r="S33" t="s">
        <v>99</v>
      </c>
      <c r="Z33">
        <v>2</v>
      </c>
    </row>
    <row r="34" spans="1:26">
      <c r="A34">
        <v>32</v>
      </c>
      <c r="B34" t="s">
        <v>134</v>
      </c>
    </row>
    <row r="35" spans="1:26">
      <c r="A35">
        <v>33</v>
      </c>
      <c r="B35" t="s">
        <v>99</v>
      </c>
    </row>
  </sheetData>
  <sortState ref="B4:B35">
    <sortCondition ref="B2"/>
  </sortState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C3:D4"/>
  <sheetViews>
    <sheetView workbookViewId="0">
      <selection activeCell="D5" sqref="D5"/>
    </sheetView>
  </sheetViews>
  <sheetFormatPr defaultRowHeight="14.4"/>
  <cols>
    <col min="3" max="3" width="15.33203125" bestFit="1" customWidth="1"/>
  </cols>
  <sheetData>
    <row r="3" spans="3:4">
      <c r="C3" t="s">
        <v>271</v>
      </c>
      <c r="D3" t="s">
        <v>272</v>
      </c>
    </row>
    <row r="4" spans="3:4">
      <c r="C4" t="s">
        <v>273</v>
      </c>
      <c r="D4" t="s">
        <v>274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dimension ref="C2:X110"/>
  <sheetViews>
    <sheetView tabSelected="1" topLeftCell="B40" workbookViewId="0">
      <selection activeCell="I61" sqref="I61"/>
    </sheetView>
  </sheetViews>
  <sheetFormatPr defaultRowHeight="14.4"/>
  <cols>
    <col min="4" max="4" width="61.5546875" bestFit="1" customWidth="1"/>
    <col min="6" max="6" width="16.5546875" style="1" bestFit="1" customWidth="1"/>
    <col min="7" max="7" width="6" style="1" bestFit="1" customWidth="1"/>
    <col min="13" max="24" width="8.88671875" style="1"/>
  </cols>
  <sheetData>
    <row r="2" spans="4:19">
      <c r="G2" s="1" t="s">
        <v>288</v>
      </c>
      <c r="H2" s="1" t="s">
        <v>289</v>
      </c>
      <c r="I2" s="1" t="s">
        <v>278</v>
      </c>
      <c r="J2" s="1" t="s">
        <v>279</v>
      </c>
      <c r="K2" s="1" t="s">
        <v>280</v>
      </c>
      <c r="L2" s="1" t="s">
        <v>281</v>
      </c>
      <c r="M2" s="1" t="s">
        <v>282</v>
      </c>
      <c r="N2" s="1" t="s">
        <v>283</v>
      </c>
      <c r="O2" s="1" t="s">
        <v>284</v>
      </c>
      <c r="P2" s="1" t="s">
        <v>285</v>
      </c>
      <c r="Q2" s="1" t="s">
        <v>286</v>
      </c>
      <c r="R2" s="1" t="s">
        <v>287</v>
      </c>
      <c r="S2" s="1" t="s">
        <v>290</v>
      </c>
    </row>
    <row r="3" spans="4:19">
      <c r="G3" s="1">
        <f>U11F!D26</f>
        <v>148</v>
      </c>
      <c r="H3" s="1">
        <f>U11M!E43</f>
        <v>190</v>
      </c>
      <c r="I3" s="1">
        <f>U13F!E25</f>
        <v>148</v>
      </c>
      <c r="J3" s="1">
        <f>U13M!E62</f>
        <v>359</v>
      </c>
      <c r="K3" s="1">
        <f>U15F!E21</f>
        <v>113</v>
      </c>
      <c r="L3" s="1">
        <f>U15M!E74</f>
        <v>346</v>
      </c>
      <c r="M3" s="1">
        <f>U17F!E24</f>
        <v>138</v>
      </c>
      <c r="N3" s="1">
        <f>U17M!E45</f>
        <v>178</v>
      </c>
      <c r="O3" s="1">
        <f>U19F!E20</f>
        <v>94</v>
      </c>
      <c r="P3" s="1">
        <f>U19M!E50</f>
        <v>185</v>
      </c>
      <c r="Q3" s="1">
        <f>U21F!E13</f>
        <v>54</v>
      </c>
      <c r="R3" s="1">
        <f>U21M!E36</f>
        <v>146</v>
      </c>
      <c r="S3">
        <f>SUM(G3:R3)</f>
        <v>2099</v>
      </c>
    </row>
    <row r="4" spans="4:19">
      <c r="D4" t="s">
        <v>22</v>
      </c>
      <c r="E4">
        <f>U11M!E28+U13M!E43+U15M!E55+U21M!E23</f>
        <v>96</v>
      </c>
    </row>
    <row r="5" spans="4:19">
      <c r="D5" t="s">
        <v>76</v>
      </c>
      <c r="E5">
        <f>U13M!E44</f>
        <v>13.5</v>
      </c>
    </row>
    <row r="6" spans="4:19">
      <c r="D6" t="s">
        <v>47</v>
      </c>
      <c r="E6">
        <f>U11F!D19+U13F!E17+U13M!E45+U15F!E15+U15M!E56+U17F!E17+U19F!E15+U21M!E24</f>
        <v>199.5</v>
      </c>
    </row>
    <row r="7" spans="4:19">
      <c r="D7" t="s">
        <v>123</v>
      </c>
      <c r="E7">
        <f>U15M!E57+U17M!E31+U19M!E33</f>
        <v>28</v>
      </c>
    </row>
    <row r="8" spans="4:19">
      <c r="D8" t="s">
        <v>45</v>
      </c>
      <c r="E8">
        <f>U11M!E29+U13F!E18+U15F!E16</f>
        <v>42</v>
      </c>
    </row>
    <row r="9" spans="4:19">
      <c r="D9" t="s">
        <v>27</v>
      </c>
      <c r="E9">
        <f>U11M!E30+U15M!E58+U19M!E34+U21M!E25</f>
        <v>38</v>
      </c>
    </row>
    <row r="10" spans="4:19">
      <c r="D10" t="s">
        <v>147</v>
      </c>
      <c r="E10">
        <f>U17F!E18+U17M!E32+U19F!E16</f>
        <v>37</v>
      </c>
    </row>
    <row r="11" spans="4:19">
      <c r="D11" t="s">
        <v>118</v>
      </c>
      <c r="E11">
        <f>U11M!E31+U15M!E59</f>
        <v>11.5</v>
      </c>
    </row>
    <row r="12" spans="4:19">
      <c r="D12" t="s">
        <v>17</v>
      </c>
      <c r="E12">
        <f>U11F!D20+U11M!E32+U13F!E19+U15M!E60+U17F!E19+U19F!E17+U19M!E35</f>
        <v>66</v>
      </c>
    </row>
    <row r="13" spans="4:19">
      <c r="D13" t="s">
        <v>29</v>
      </c>
      <c r="E13">
        <f>U11M!E33+U13M!E46+U15M!E61+U19M!E36</f>
        <v>75</v>
      </c>
    </row>
    <row r="14" spans="4:19">
      <c r="D14" t="s">
        <v>211</v>
      </c>
      <c r="E14">
        <f>U21M!E26</f>
        <v>1</v>
      </c>
    </row>
    <row r="15" spans="4:19">
      <c r="D15" t="s">
        <v>154</v>
      </c>
      <c r="E15">
        <f>U17M!E33+U19M!E37</f>
        <v>30</v>
      </c>
    </row>
    <row r="16" spans="4:19">
      <c r="D16" t="s">
        <v>38</v>
      </c>
      <c r="E16">
        <f>U11M!E34+U13M!E47+U15M!E62</f>
        <v>16</v>
      </c>
    </row>
    <row r="17" spans="4:5">
      <c r="D17" t="s">
        <v>67</v>
      </c>
      <c r="E17">
        <f>U11M!E35+U13M!E48+U15M!E63+U17F!E20+U17M!E34+U19M!E38+U21M!E27</f>
        <v>121</v>
      </c>
    </row>
    <row r="18" spans="4:5">
      <c r="D18" t="s">
        <v>150</v>
      </c>
      <c r="E18">
        <f>U17M!E35</f>
        <v>33</v>
      </c>
    </row>
    <row r="19" spans="4:5">
      <c r="D19" t="s">
        <v>92</v>
      </c>
      <c r="E19">
        <f>U13M!E49+U15M!E64</f>
        <v>15.5</v>
      </c>
    </row>
    <row r="20" spans="4:5">
      <c r="D20" t="s">
        <v>59</v>
      </c>
      <c r="E20">
        <f>U13M!E50</f>
        <v>46</v>
      </c>
    </row>
    <row r="21" spans="4:5">
      <c r="D21" t="s">
        <v>65</v>
      </c>
      <c r="E21">
        <f>U13M!E51+U15M!E65+U17M!E36+U19F!E18+U19M!E39+U21M!E28</f>
        <v>47</v>
      </c>
    </row>
    <row r="22" spans="4:5">
      <c r="D22" t="s">
        <v>19</v>
      </c>
      <c r="E22">
        <f>U11F!D21+U11M!E36+U13M!E52+U17M!E37+U19M!E40</f>
        <v>89.5</v>
      </c>
    </row>
    <row r="23" spans="4:5">
      <c r="D23" t="s">
        <v>81</v>
      </c>
      <c r="E23">
        <f>U13M!E53</f>
        <v>4</v>
      </c>
    </row>
    <row r="24" spans="4:5">
      <c r="D24" t="s">
        <v>72</v>
      </c>
      <c r="E24">
        <f>U13F!E20+U13M!E54+U15M!E66+U17M!E38+U19M!E41+U21M!E29</f>
        <v>40.5</v>
      </c>
    </row>
    <row r="25" spans="4:5">
      <c r="D25" t="s">
        <v>49</v>
      </c>
      <c r="E25">
        <f>U13F!E21+U13M!E55+U15M!E67+U17M!E39+U19M!E42+U21F!E11+U21M!E30</f>
        <v>145</v>
      </c>
    </row>
    <row r="26" spans="4:5">
      <c r="D26" t="s">
        <v>7</v>
      </c>
      <c r="E26">
        <f>U11F!D22+U13F!E22+U15F!E17+U15M!E68+U17M!E40</f>
        <v>58.5</v>
      </c>
    </row>
    <row r="27" spans="4:5">
      <c r="D27" t="s">
        <v>36</v>
      </c>
      <c r="E27">
        <f>U11M!E37+U17M!E41+U21M!E31</f>
        <v>16</v>
      </c>
    </row>
    <row r="28" spans="4:5">
      <c r="D28" t="s">
        <v>10</v>
      </c>
      <c r="E28">
        <f>U11F!D23+U11M!E38+U13F!E23+U13M!E56+U15F!E18+U15M!E69+U17M!E42+U19M!E43+U21M!E32</f>
        <v>288.5</v>
      </c>
    </row>
    <row r="29" spans="4:5">
      <c r="D29" t="s">
        <v>224</v>
      </c>
      <c r="E29">
        <f>U13M!E57</f>
        <v>2</v>
      </c>
    </row>
    <row r="30" spans="4:5">
      <c r="D30" t="s">
        <v>31</v>
      </c>
      <c r="E30">
        <f>U11M!E39+U13M!E58+U15M!E70+U19M!E44</f>
        <v>10</v>
      </c>
    </row>
    <row r="31" spans="4:5">
      <c r="D31" t="s">
        <v>5</v>
      </c>
      <c r="E31">
        <f>U11F!D24+U11M!E40+U13F!E24+U13M!E59+U15F!E19+U15M!E71+U17F!E21+U17M!E43+U19F!E19+U19M!E45+U21F!E12+U21M!E33</f>
        <v>398.5</v>
      </c>
    </row>
    <row r="32" spans="4:5">
      <c r="D32" t="s">
        <v>15</v>
      </c>
      <c r="E32">
        <f>U11F!D25+U11M!E41+U13M!E60+U17F!E22+U19M!E46</f>
        <v>26.5</v>
      </c>
    </row>
    <row r="33" spans="3:7">
      <c r="D33" t="s">
        <v>209</v>
      </c>
      <c r="E33">
        <f>U21M!E34</f>
        <v>1</v>
      </c>
    </row>
    <row r="34" spans="3:7">
      <c r="D34" t="s">
        <v>152</v>
      </c>
      <c r="E34">
        <f>U15M!E72+U17M!E44+U19M!E47+U21M!E35</f>
        <v>53</v>
      </c>
    </row>
    <row r="35" spans="3:7">
      <c r="D35" t="s">
        <v>134</v>
      </c>
      <c r="E35">
        <f>U13M!E61+U15M!E73+U19M!E48</f>
        <v>4</v>
      </c>
    </row>
    <row r="36" spans="3:7">
      <c r="D36" t="s">
        <v>99</v>
      </c>
      <c r="E36" s="5">
        <f>U11M!E42+U15F!E20+U17F!E23+U19M!E49</f>
        <v>46</v>
      </c>
    </row>
    <row r="37" spans="3:7">
      <c r="E37">
        <f>SUM(E4:E36)</f>
        <v>2099</v>
      </c>
    </row>
    <row r="42" spans="3:7">
      <c r="C42" s="2"/>
      <c r="D42" s="2" t="s">
        <v>291</v>
      </c>
      <c r="E42" s="2"/>
      <c r="F42" s="6" t="s">
        <v>292</v>
      </c>
      <c r="G42" s="6"/>
    </row>
    <row r="43" spans="3:7">
      <c r="C43" s="2">
        <v>1</v>
      </c>
      <c r="D43" s="2" t="s">
        <v>5</v>
      </c>
      <c r="E43" s="2">
        <v>398.5</v>
      </c>
      <c r="F43" s="6">
        <v>40</v>
      </c>
      <c r="G43" s="6">
        <f>E43+F43</f>
        <v>438.5</v>
      </c>
    </row>
    <row r="44" spans="3:7">
      <c r="C44" s="2">
        <v>2</v>
      </c>
      <c r="D44" s="2" t="s">
        <v>10</v>
      </c>
      <c r="E44" s="2">
        <v>288.5</v>
      </c>
      <c r="F44" s="6">
        <v>40</v>
      </c>
      <c r="G44" s="6">
        <f>E44+F44</f>
        <v>328.5</v>
      </c>
    </row>
    <row r="45" spans="3:7">
      <c r="C45" s="2">
        <v>3</v>
      </c>
      <c r="D45" s="2" t="s">
        <v>47</v>
      </c>
      <c r="E45" s="2">
        <v>199.5</v>
      </c>
      <c r="F45" s="6">
        <v>40</v>
      </c>
      <c r="G45" s="6">
        <f>E45+F45</f>
        <v>239.5</v>
      </c>
    </row>
    <row r="46" spans="3:7">
      <c r="C46" s="2">
        <v>4</v>
      </c>
      <c r="D46" s="2" t="s">
        <v>49</v>
      </c>
      <c r="E46" s="2">
        <v>145</v>
      </c>
      <c r="F46" s="6">
        <v>40</v>
      </c>
      <c r="G46" s="6">
        <f>E46+F46</f>
        <v>185</v>
      </c>
    </row>
    <row r="47" spans="3:7">
      <c r="C47" s="2">
        <v>5</v>
      </c>
      <c r="D47" s="2" t="s">
        <v>67</v>
      </c>
      <c r="E47" s="2">
        <v>121</v>
      </c>
      <c r="F47" s="6">
        <v>40</v>
      </c>
      <c r="G47" s="6">
        <f>E47+F47</f>
        <v>161</v>
      </c>
    </row>
    <row r="48" spans="3:7">
      <c r="C48" s="2">
        <v>6</v>
      </c>
      <c r="D48" s="2" t="s">
        <v>22</v>
      </c>
      <c r="E48" s="2">
        <v>96</v>
      </c>
      <c r="F48" s="6">
        <v>40</v>
      </c>
      <c r="G48" s="6">
        <f>E48+F48</f>
        <v>136</v>
      </c>
    </row>
    <row r="49" spans="3:7">
      <c r="C49" s="2">
        <v>7</v>
      </c>
      <c r="D49" s="2" t="s">
        <v>19</v>
      </c>
      <c r="E49" s="2">
        <v>89.5</v>
      </c>
      <c r="F49" s="6">
        <v>40</v>
      </c>
      <c r="G49" s="6">
        <f>E49+F49</f>
        <v>129.5</v>
      </c>
    </row>
    <row r="50" spans="3:7">
      <c r="C50" s="2">
        <v>8</v>
      </c>
      <c r="D50" s="2" t="s">
        <v>17</v>
      </c>
      <c r="E50" s="2">
        <v>66</v>
      </c>
      <c r="F50" s="6">
        <v>40</v>
      </c>
      <c r="G50" s="6">
        <f>E50+F50</f>
        <v>106</v>
      </c>
    </row>
    <row r="51" spans="3:7">
      <c r="C51" s="2">
        <v>9</v>
      </c>
      <c r="D51" s="2" t="s">
        <v>7</v>
      </c>
      <c r="E51" s="2">
        <v>58.5</v>
      </c>
      <c r="F51" s="6">
        <v>40</v>
      </c>
      <c r="G51" s="6">
        <f>E51+F51</f>
        <v>98.5</v>
      </c>
    </row>
    <row r="52" spans="3:7">
      <c r="C52" s="2">
        <v>10</v>
      </c>
      <c r="D52" s="2" t="s">
        <v>29</v>
      </c>
      <c r="E52" s="2">
        <v>75</v>
      </c>
      <c r="F52" s="6">
        <v>20</v>
      </c>
      <c r="G52" s="6">
        <f>E52+F52</f>
        <v>95</v>
      </c>
    </row>
    <row r="53" spans="3:7">
      <c r="C53" s="2">
        <v>11</v>
      </c>
      <c r="D53" s="2" t="s">
        <v>152</v>
      </c>
      <c r="E53" s="2">
        <v>53</v>
      </c>
      <c r="F53" s="6">
        <v>40</v>
      </c>
      <c r="G53" s="6">
        <f>E53+F53</f>
        <v>93</v>
      </c>
    </row>
    <row r="54" spans="3:7">
      <c r="C54" s="2">
        <v>12</v>
      </c>
      <c r="D54" s="2" t="s">
        <v>65</v>
      </c>
      <c r="E54" s="2">
        <v>47</v>
      </c>
      <c r="F54" s="6">
        <v>40</v>
      </c>
      <c r="G54" s="6">
        <f>E54+F54</f>
        <v>87</v>
      </c>
    </row>
    <row r="55" spans="3:7">
      <c r="C55" s="2">
        <v>13</v>
      </c>
      <c r="D55" s="2" t="s">
        <v>59</v>
      </c>
      <c r="E55" s="2">
        <v>46</v>
      </c>
      <c r="F55" s="6">
        <v>40</v>
      </c>
      <c r="G55" s="6">
        <f>E55+F55</f>
        <v>86</v>
      </c>
    </row>
    <row r="56" spans="3:7">
      <c r="C56" s="2">
        <v>14</v>
      </c>
      <c r="D56" s="2" t="s">
        <v>99</v>
      </c>
      <c r="E56" s="2">
        <v>46</v>
      </c>
      <c r="F56" s="6">
        <v>40</v>
      </c>
      <c r="G56" s="6">
        <f>E56+F56</f>
        <v>86</v>
      </c>
    </row>
    <row r="57" spans="3:7">
      <c r="C57" s="2">
        <v>15</v>
      </c>
      <c r="D57" s="2" t="s">
        <v>45</v>
      </c>
      <c r="E57" s="2">
        <v>42</v>
      </c>
      <c r="F57" s="6">
        <v>40</v>
      </c>
      <c r="G57" s="6">
        <f>E57+F57</f>
        <v>82</v>
      </c>
    </row>
    <row r="58" spans="3:7">
      <c r="C58" s="2">
        <v>16</v>
      </c>
      <c r="D58" s="2" t="s">
        <v>72</v>
      </c>
      <c r="E58" s="2">
        <v>40.5</v>
      </c>
      <c r="F58" s="6">
        <v>40</v>
      </c>
      <c r="G58" s="6">
        <f>E58+F58</f>
        <v>80.5</v>
      </c>
    </row>
    <row r="59" spans="3:7">
      <c r="C59" s="2">
        <v>17</v>
      </c>
      <c r="D59" s="2" t="s">
        <v>27</v>
      </c>
      <c r="E59" s="2">
        <v>38</v>
      </c>
      <c r="F59" s="6">
        <v>40</v>
      </c>
      <c r="G59" s="6">
        <f>E59+F59</f>
        <v>78</v>
      </c>
    </row>
    <row r="60" spans="3:7">
      <c r="C60" s="2">
        <v>18</v>
      </c>
      <c r="D60" s="2" t="s">
        <v>147</v>
      </c>
      <c r="E60" s="2">
        <v>37</v>
      </c>
      <c r="F60" s="6">
        <v>40</v>
      </c>
      <c r="G60" s="6">
        <f>E60+F60</f>
        <v>77</v>
      </c>
    </row>
    <row r="61" spans="3:7">
      <c r="C61" s="2">
        <v>19</v>
      </c>
      <c r="D61" s="2" t="s">
        <v>150</v>
      </c>
      <c r="E61" s="2">
        <v>33</v>
      </c>
      <c r="F61" s="6">
        <v>40</v>
      </c>
      <c r="G61" s="6">
        <f>E61+F61</f>
        <v>73</v>
      </c>
    </row>
    <row r="62" spans="3:7">
      <c r="C62" s="2">
        <v>20</v>
      </c>
      <c r="D62" s="2" t="s">
        <v>154</v>
      </c>
      <c r="E62" s="2">
        <v>30</v>
      </c>
      <c r="F62" s="6">
        <v>40</v>
      </c>
      <c r="G62" s="6">
        <f>E62+F62</f>
        <v>70</v>
      </c>
    </row>
    <row r="63" spans="3:7">
      <c r="C63" s="2">
        <v>21</v>
      </c>
      <c r="D63" s="2" t="s">
        <v>123</v>
      </c>
      <c r="E63" s="2">
        <v>28</v>
      </c>
      <c r="F63" s="6">
        <v>40</v>
      </c>
      <c r="G63" s="6">
        <f>E63+F63</f>
        <v>68</v>
      </c>
    </row>
    <row r="64" spans="3:7">
      <c r="C64" s="2">
        <v>22</v>
      </c>
      <c r="D64" s="2" t="s">
        <v>15</v>
      </c>
      <c r="E64" s="2">
        <v>26.5</v>
      </c>
      <c r="F64" s="6">
        <v>40</v>
      </c>
      <c r="G64" s="6">
        <f>E64+F64</f>
        <v>66.5</v>
      </c>
    </row>
    <row r="65" spans="3:7">
      <c r="C65" s="2">
        <v>23</v>
      </c>
      <c r="D65" s="2" t="s">
        <v>38</v>
      </c>
      <c r="E65" s="2">
        <v>16</v>
      </c>
      <c r="F65" s="6">
        <v>40</v>
      </c>
      <c r="G65" s="6">
        <f>E65+F65</f>
        <v>56</v>
      </c>
    </row>
    <row r="66" spans="3:7">
      <c r="C66" s="2">
        <v>24</v>
      </c>
      <c r="D66" s="2" t="s">
        <v>92</v>
      </c>
      <c r="E66" s="2">
        <v>15.5</v>
      </c>
      <c r="F66" s="6">
        <v>40</v>
      </c>
      <c r="G66" s="6">
        <f>E66+F66</f>
        <v>55.5</v>
      </c>
    </row>
    <row r="67" spans="3:7">
      <c r="C67" s="2">
        <v>25</v>
      </c>
      <c r="D67" s="2" t="s">
        <v>76</v>
      </c>
      <c r="E67" s="2">
        <v>13.5</v>
      </c>
      <c r="F67" s="6">
        <v>40</v>
      </c>
      <c r="G67" s="6">
        <f>E67+F67</f>
        <v>53.5</v>
      </c>
    </row>
    <row r="68" spans="3:7">
      <c r="C68" s="2">
        <v>26</v>
      </c>
      <c r="D68" s="2" t="s">
        <v>118</v>
      </c>
      <c r="E68" s="2">
        <v>11.5</v>
      </c>
      <c r="F68" s="6">
        <v>40</v>
      </c>
      <c r="G68" s="6">
        <f>E68+F68</f>
        <v>51.5</v>
      </c>
    </row>
    <row r="69" spans="3:7">
      <c r="C69" s="2">
        <v>27</v>
      </c>
      <c r="D69" s="2" t="s">
        <v>31</v>
      </c>
      <c r="E69" s="2">
        <v>10</v>
      </c>
      <c r="F69" s="6">
        <v>40</v>
      </c>
      <c r="G69" s="6">
        <f>E69+F69</f>
        <v>50</v>
      </c>
    </row>
    <row r="70" spans="3:7">
      <c r="C70" s="2">
        <v>28</v>
      </c>
      <c r="D70" s="2" t="s">
        <v>134</v>
      </c>
      <c r="E70" s="2">
        <v>4</v>
      </c>
      <c r="F70" s="6">
        <v>40</v>
      </c>
      <c r="G70" s="6">
        <f>E70+F70</f>
        <v>44</v>
      </c>
    </row>
    <row r="71" spans="3:7">
      <c r="C71" s="2">
        <v>29</v>
      </c>
      <c r="D71" s="2" t="s">
        <v>36</v>
      </c>
      <c r="E71" s="2">
        <v>16</v>
      </c>
      <c r="F71" s="6">
        <v>20</v>
      </c>
      <c r="G71" s="6">
        <f>E71+F71</f>
        <v>36</v>
      </c>
    </row>
    <row r="72" spans="3:7">
      <c r="C72" s="2">
        <v>30</v>
      </c>
      <c r="D72" s="2" t="s">
        <v>81</v>
      </c>
      <c r="E72" s="2">
        <v>4</v>
      </c>
      <c r="F72" s="6">
        <v>20</v>
      </c>
      <c r="G72" s="6">
        <f>E72+F72</f>
        <v>24</v>
      </c>
    </row>
    <row r="73" spans="3:7">
      <c r="C73" s="2">
        <v>31</v>
      </c>
      <c r="D73" s="2" t="s">
        <v>224</v>
      </c>
      <c r="E73" s="2">
        <v>2</v>
      </c>
      <c r="F73" s="6">
        <v>20</v>
      </c>
      <c r="G73" s="6">
        <f>E73+F73</f>
        <v>22</v>
      </c>
    </row>
    <row r="74" spans="3:7">
      <c r="C74" s="2">
        <v>32</v>
      </c>
      <c r="D74" s="2" t="s">
        <v>211</v>
      </c>
      <c r="E74" s="2">
        <v>1</v>
      </c>
      <c r="F74" s="6">
        <v>20</v>
      </c>
      <c r="G74" s="6">
        <f>E74+F74</f>
        <v>21</v>
      </c>
    </row>
    <row r="75" spans="3:7">
      <c r="C75" s="2">
        <v>33</v>
      </c>
      <c r="D75" s="2" t="s">
        <v>209</v>
      </c>
      <c r="E75" s="2">
        <v>1</v>
      </c>
      <c r="F75" s="6">
        <v>20</v>
      </c>
      <c r="G75" s="6">
        <f>E75+F75</f>
        <v>21</v>
      </c>
    </row>
    <row r="76" spans="3:7">
      <c r="E76" s="5"/>
    </row>
    <row r="80" spans="3:7">
      <c r="D80" t="s">
        <v>293</v>
      </c>
    </row>
    <row r="81" spans="3:4">
      <c r="C81">
        <v>1</v>
      </c>
      <c r="D81" t="s">
        <v>22</v>
      </c>
    </row>
    <row r="82" spans="3:4">
      <c r="C82">
        <v>2</v>
      </c>
      <c r="D82" t="s">
        <v>76</v>
      </c>
    </row>
    <row r="83" spans="3:4">
      <c r="C83">
        <v>3</v>
      </c>
      <c r="D83" t="s">
        <v>47</v>
      </c>
    </row>
    <row r="84" spans="3:4">
      <c r="C84">
        <v>4</v>
      </c>
      <c r="D84" t="s">
        <v>123</v>
      </c>
    </row>
    <row r="85" spans="3:4">
      <c r="C85">
        <v>5</v>
      </c>
      <c r="D85" t="s">
        <v>45</v>
      </c>
    </row>
    <row r="86" spans="3:4">
      <c r="C86">
        <v>6</v>
      </c>
      <c r="D86" t="s">
        <v>27</v>
      </c>
    </row>
    <row r="87" spans="3:4">
      <c r="C87">
        <v>7</v>
      </c>
      <c r="D87" t="s">
        <v>147</v>
      </c>
    </row>
    <row r="88" spans="3:4">
      <c r="C88">
        <v>8</v>
      </c>
      <c r="D88" t="s">
        <v>118</v>
      </c>
    </row>
    <row r="89" spans="3:4">
      <c r="C89">
        <v>9</v>
      </c>
      <c r="D89" t="s">
        <v>17</v>
      </c>
    </row>
    <row r="90" spans="3:4">
      <c r="C90">
        <v>10</v>
      </c>
      <c r="D90" t="s">
        <v>17</v>
      </c>
    </row>
    <row r="91" spans="3:4">
      <c r="C91">
        <v>11</v>
      </c>
      <c r="D91" t="s">
        <v>29</v>
      </c>
    </row>
    <row r="92" spans="3:4">
      <c r="C92">
        <v>12</v>
      </c>
      <c r="D92" t="s">
        <v>154</v>
      </c>
    </row>
    <row r="93" spans="3:4">
      <c r="C93">
        <v>13</v>
      </c>
      <c r="D93" t="s">
        <v>38</v>
      </c>
    </row>
    <row r="94" spans="3:4">
      <c r="C94">
        <v>14</v>
      </c>
      <c r="D94" t="s">
        <v>67</v>
      </c>
    </row>
    <row r="95" spans="3:4">
      <c r="C95">
        <v>15</v>
      </c>
      <c r="D95" t="s">
        <v>150</v>
      </c>
    </row>
    <row r="96" spans="3:4">
      <c r="C96">
        <v>16</v>
      </c>
      <c r="D96" t="s">
        <v>92</v>
      </c>
    </row>
    <row r="97" spans="3:4">
      <c r="C97">
        <v>17</v>
      </c>
      <c r="D97" t="s">
        <v>59</v>
      </c>
    </row>
    <row r="98" spans="3:4">
      <c r="C98">
        <v>18</v>
      </c>
      <c r="D98" t="s">
        <v>65</v>
      </c>
    </row>
    <row r="99" spans="3:4">
      <c r="C99">
        <v>19</v>
      </c>
      <c r="D99" t="s">
        <v>19</v>
      </c>
    </row>
    <row r="100" spans="3:4">
      <c r="C100">
        <v>20</v>
      </c>
      <c r="D100" t="s">
        <v>81</v>
      </c>
    </row>
    <row r="101" spans="3:4">
      <c r="C101">
        <v>21</v>
      </c>
      <c r="D101" t="s">
        <v>72</v>
      </c>
    </row>
    <row r="102" spans="3:4">
      <c r="C102">
        <v>22</v>
      </c>
      <c r="D102" t="s">
        <v>49</v>
      </c>
    </row>
    <row r="103" spans="3:4">
      <c r="C103">
        <v>23</v>
      </c>
      <c r="D103" t="s">
        <v>7</v>
      </c>
    </row>
    <row r="104" spans="3:4">
      <c r="C104">
        <v>24</v>
      </c>
      <c r="D104" t="s">
        <v>10</v>
      </c>
    </row>
    <row r="105" spans="3:4">
      <c r="C105">
        <v>25</v>
      </c>
      <c r="D105" t="s">
        <v>31</v>
      </c>
    </row>
    <row r="106" spans="3:4">
      <c r="C106">
        <v>26</v>
      </c>
      <c r="D106" t="s">
        <v>5</v>
      </c>
    </row>
    <row r="107" spans="3:4">
      <c r="C107">
        <v>27</v>
      </c>
      <c r="D107" t="s">
        <v>15</v>
      </c>
    </row>
    <row r="108" spans="3:4">
      <c r="C108">
        <v>28</v>
      </c>
      <c r="D108" t="s">
        <v>152</v>
      </c>
    </row>
    <row r="109" spans="3:4">
      <c r="C109">
        <v>29</v>
      </c>
      <c r="D109" t="s">
        <v>134</v>
      </c>
    </row>
    <row r="110" spans="3:4">
      <c r="C110">
        <v>30</v>
      </c>
      <c r="D110" t="s">
        <v>99</v>
      </c>
    </row>
  </sheetData>
  <sortState ref="C43:G77">
    <sortCondition descending="1" ref="G43"/>
  </sortState>
  <pageMargins left="0.7" right="0.7" top="0.75" bottom="0.75" header="0.3" footer="0.3"/>
  <pageSetup paperSize="9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3:G43"/>
  <sheetViews>
    <sheetView topLeftCell="A19" workbookViewId="0">
      <selection activeCell="E43" sqref="E43"/>
    </sheetView>
  </sheetViews>
  <sheetFormatPr defaultRowHeight="14.4"/>
  <cols>
    <col min="2" max="2" width="22.33203125" bestFit="1" customWidth="1"/>
    <col min="3" max="3" width="39.88671875" bestFit="1" customWidth="1"/>
    <col min="4" max="4" width="61.5546875" bestFit="1" customWidth="1"/>
    <col min="5" max="5" width="24.21875" style="1" bestFit="1" customWidth="1"/>
    <col min="6" max="6" width="13.88671875" style="1" bestFit="1" customWidth="1"/>
  </cols>
  <sheetData>
    <row r="3" spans="2:7">
      <c r="B3" t="s">
        <v>0</v>
      </c>
      <c r="C3" t="s">
        <v>1</v>
      </c>
      <c r="D3" t="s">
        <v>2</v>
      </c>
      <c r="E3" s="1" t="s">
        <v>199</v>
      </c>
      <c r="F3" s="1" t="s">
        <v>215</v>
      </c>
      <c r="G3" t="s">
        <v>270</v>
      </c>
    </row>
    <row r="4" spans="2:7">
      <c r="C4" t="s">
        <v>21</v>
      </c>
      <c r="D4" t="s">
        <v>22</v>
      </c>
      <c r="E4" s="1">
        <v>20</v>
      </c>
      <c r="F4" s="1">
        <v>0</v>
      </c>
      <c r="G4">
        <f t="shared" ref="G4:G24" si="0">E4+F4</f>
        <v>20</v>
      </c>
    </row>
    <row r="5" spans="2:7">
      <c r="C5" s="2" t="s">
        <v>216</v>
      </c>
      <c r="D5" t="s">
        <v>45</v>
      </c>
      <c r="E5" s="1">
        <v>0</v>
      </c>
      <c r="F5" s="1">
        <v>2</v>
      </c>
      <c r="G5">
        <f t="shared" si="0"/>
        <v>2</v>
      </c>
    </row>
    <row r="6" spans="2:7">
      <c r="C6" t="s">
        <v>26</v>
      </c>
      <c r="D6" t="s">
        <v>27</v>
      </c>
      <c r="E6" s="1">
        <v>10</v>
      </c>
      <c r="F6" s="1">
        <v>14</v>
      </c>
      <c r="G6">
        <f t="shared" si="0"/>
        <v>24</v>
      </c>
    </row>
    <row r="7" spans="2:7">
      <c r="C7" s="2" t="s">
        <v>218</v>
      </c>
      <c r="D7" t="s">
        <v>118</v>
      </c>
      <c r="E7" s="1">
        <v>0</v>
      </c>
      <c r="F7" s="1">
        <v>6</v>
      </c>
      <c r="G7">
        <f t="shared" si="0"/>
        <v>6</v>
      </c>
    </row>
    <row r="8" spans="2:7">
      <c r="C8" t="s">
        <v>24</v>
      </c>
      <c r="D8" t="s">
        <v>17</v>
      </c>
      <c r="E8" s="1">
        <v>10</v>
      </c>
      <c r="F8" s="1">
        <v>0</v>
      </c>
      <c r="G8">
        <f t="shared" si="0"/>
        <v>10</v>
      </c>
    </row>
    <row r="9" spans="2:7">
      <c r="C9" t="s">
        <v>28</v>
      </c>
      <c r="D9" t="s">
        <v>29</v>
      </c>
      <c r="E9" s="1">
        <v>6</v>
      </c>
      <c r="F9" s="1">
        <v>10</v>
      </c>
      <c r="G9">
        <f t="shared" si="0"/>
        <v>16</v>
      </c>
    </row>
    <row r="10" spans="2:7">
      <c r="C10" t="s">
        <v>37</v>
      </c>
      <c r="D10" t="s">
        <v>38</v>
      </c>
      <c r="E10" s="1">
        <v>2</v>
      </c>
      <c r="F10" s="1">
        <v>0</v>
      </c>
      <c r="G10">
        <f t="shared" si="0"/>
        <v>2</v>
      </c>
    </row>
    <row r="11" spans="2:7">
      <c r="C11" s="2" t="s">
        <v>217</v>
      </c>
      <c r="D11" t="s">
        <v>67</v>
      </c>
      <c r="E11" s="1">
        <v>0</v>
      </c>
      <c r="F11" s="1">
        <v>2</v>
      </c>
      <c r="G11">
        <f t="shared" si="0"/>
        <v>2</v>
      </c>
    </row>
    <row r="12" spans="2:7">
      <c r="B12" t="s">
        <v>20</v>
      </c>
      <c r="C12" t="s">
        <v>23</v>
      </c>
      <c r="D12" t="s">
        <v>19</v>
      </c>
      <c r="E12" s="1">
        <v>14</v>
      </c>
      <c r="F12" s="1">
        <v>20</v>
      </c>
      <c r="G12">
        <f t="shared" si="0"/>
        <v>34</v>
      </c>
    </row>
    <row r="13" spans="2:7">
      <c r="C13" t="s">
        <v>25</v>
      </c>
      <c r="D13" t="s">
        <v>19</v>
      </c>
      <c r="E13" s="1">
        <v>6</v>
      </c>
      <c r="F13" s="1">
        <v>10</v>
      </c>
      <c r="G13">
        <f t="shared" si="0"/>
        <v>16</v>
      </c>
    </row>
    <row r="14" spans="2:7">
      <c r="C14" t="s">
        <v>41</v>
      </c>
      <c r="D14" t="s">
        <v>19</v>
      </c>
      <c r="E14" s="1">
        <v>2</v>
      </c>
      <c r="F14" s="1">
        <v>2</v>
      </c>
      <c r="G14">
        <f t="shared" si="0"/>
        <v>4</v>
      </c>
    </row>
    <row r="15" spans="2:7">
      <c r="C15" t="s">
        <v>40</v>
      </c>
      <c r="D15" t="s">
        <v>36</v>
      </c>
      <c r="E15" s="1">
        <v>2</v>
      </c>
      <c r="F15" s="1">
        <v>3</v>
      </c>
      <c r="G15">
        <f t="shared" si="0"/>
        <v>5</v>
      </c>
    </row>
    <row r="16" spans="2:7">
      <c r="C16" t="s">
        <v>35</v>
      </c>
      <c r="D16" t="s">
        <v>36</v>
      </c>
      <c r="E16" s="1">
        <v>2</v>
      </c>
      <c r="F16" s="1">
        <v>3</v>
      </c>
      <c r="G16">
        <f t="shared" si="0"/>
        <v>5</v>
      </c>
    </row>
    <row r="17" spans="3:7">
      <c r="C17" t="s">
        <v>42</v>
      </c>
      <c r="D17" t="s">
        <v>36</v>
      </c>
      <c r="E17" s="1">
        <v>2</v>
      </c>
      <c r="F17" s="1">
        <v>2</v>
      </c>
      <c r="G17">
        <f t="shared" si="0"/>
        <v>4</v>
      </c>
    </row>
    <row r="18" spans="3:7">
      <c r="C18" t="s">
        <v>33</v>
      </c>
      <c r="D18" t="s">
        <v>10</v>
      </c>
      <c r="E18" s="1">
        <v>6</v>
      </c>
      <c r="F18" s="1">
        <v>6</v>
      </c>
      <c r="G18">
        <f t="shared" si="0"/>
        <v>12</v>
      </c>
    </row>
    <row r="19" spans="3:7">
      <c r="C19" t="s">
        <v>34</v>
      </c>
      <c r="D19" t="s">
        <v>10</v>
      </c>
      <c r="E19" s="1">
        <v>6</v>
      </c>
      <c r="F19" s="1">
        <v>6</v>
      </c>
      <c r="G19">
        <f t="shared" si="0"/>
        <v>12</v>
      </c>
    </row>
    <row r="20" spans="3:7">
      <c r="C20" t="s">
        <v>30</v>
      </c>
      <c r="D20" t="s">
        <v>31</v>
      </c>
      <c r="E20" s="1">
        <v>2</v>
      </c>
      <c r="F20" s="1">
        <v>0</v>
      </c>
      <c r="G20">
        <f t="shared" si="0"/>
        <v>2</v>
      </c>
    </row>
    <row r="21" spans="3:7">
      <c r="C21" t="s">
        <v>32</v>
      </c>
      <c r="D21" t="s">
        <v>5</v>
      </c>
      <c r="E21" s="1">
        <v>2</v>
      </c>
      <c r="F21" s="1">
        <v>2</v>
      </c>
      <c r="G21">
        <f t="shared" si="0"/>
        <v>4</v>
      </c>
    </row>
    <row r="22" spans="3:7">
      <c r="C22" s="2" t="s">
        <v>220</v>
      </c>
      <c r="D22" t="s">
        <v>15</v>
      </c>
      <c r="E22" s="1">
        <v>0</v>
      </c>
      <c r="F22" s="1">
        <v>2</v>
      </c>
      <c r="G22">
        <f t="shared" si="0"/>
        <v>2</v>
      </c>
    </row>
    <row r="23" spans="3:7">
      <c r="C23" t="s">
        <v>39</v>
      </c>
      <c r="D23" t="s">
        <v>15</v>
      </c>
      <c r="E23" s="1">
        <v>2</v>
      </c>
      <c r="F23" s="1">
        <v>0</v>
      </c>
      <c r="G23">
        <f t="shared" si="0"/>
        <v>2</v>
      </c>
    </row>
    <row r="24" spans="3:7">
      <c r="C24" s="2" t="s">
        <v>219</v>
      </c>
      <c r="D24" t="s">
        <v>99</v>
      </c>
      <c r="E24" s="1">
        <v>0</v>
      </c>
      <c r="F24" s="1">
        <v>6</v>
      </c>
      <c r="G24">
        <f t="shared" si="0"/>
        <v>6</v>
      </c>
    </row>
    <row r="25" spans="3:7">
      <c r="G25">
        <f>G4+G5+G6+G7+G8+G9+G10+G11+G12+G13+G14+G15+G16+G17+G18+G19+G20+G21+G22+G23+G24</f>
        <v>190</v>
      </c>
    </row>
    <row r="27" spans="3:7">
      <c r="E27" s="1" t="s">
        <v>277</v>
      </c>
    </row>
    <row r="28" spans="3:7">
      <c r="D28" t="s">
        <v>22</v>
      </c>
      <c r="E28" s="1">
        <f t="shared" ref="E28:E35" si="1">G4</f>
        <v>20</v>
      </c>
    </row>
    <row r="29" spans="3:7">
      <c r="D29" t="s">
        <v>45</v>
      </c>
      <c r="E29" s="1">
        <f t="shared" si="1"/>
        <v>2</v>
      </c>
    </row>
    <row r="30" spans="3:7">
      <c r="D30" t="s">
        <v>27</v>
      </c>
      <c r="E30" s="1">
        <f t="shared" si="1"/>
        <v>24</v>
      </c>
    </row>
    <row r="31" spans="3:7">
      <c r="D31" t="s">
        <v>118</v>
      </c>
      <c r="E31" s="1">
        <f t="shared" si="1"/>
        <v>6</v>
      </c>
    </row>
    <row r="32" spans="3:7">
      <c r="D32" t="s">
        <v>17</v>
      </c>
      <c r="E32" s="1">
        <f t="shared" si="1"/>
        <v>10</v>
      </c>
    </row>
    <row r="33" spans="4:5">
      <c r="D33" t="s">
        <v>29</v>
      </c>
      <c r="E33" s="1">
        <f>G9</f>
        <v>16</v>
      </c>
    </row>
    <row r="34" spans="4:5">
      <c r="D34" t="s">
        <v>38</v>
      </c>
      <c r="E34" s="1">
        <f t="shared" si="1"/>
        <v>2</v>
      </c>
    </row>
    <row r="35" spans="4:5">
      <c r="D35" t="s">
        <v>67</v>
      </c>
      <c r="E35" s="1">
        <f t="shared" si="1"/>
        <v>2</v>
      </c>
    </row>
    <row r="36" spans="4:5">
      <c r="D36" t="s">
        <v>19</v>
      </c>
      <c r="E36" s="1">
        <f>G12+G13+G14</f>
        <v>54</v>
      </c>
    </row>
    <row r="37" spans="4:5">
      <c r="D37" t="s">
        <v>36</v>
      </c>
      <c r="E37" s="1">
        <f>G15+G16+G17</f>
        <v>14</v>
      </c>
    </row>
    <row r="38" spans="4:5">
      <c r="D38" t="s">
        <v>10</v>
      </c>
      <c r="E38" s="1">
        <f>G18+G19</f>
        <v>24</v>
      </c>
    </row>
    <row r="39" spans="4:5">
      <c r="D39" t="s">
        <v>31</v>
      </c>
      <c r="E39" s="1">
        <f>G20</f>
        <v>2</v>
      </c>
    </row>
    <row r="40" spans="4:5">
      <c r="D40" t="s">
        <v>5</v>
      </c>
      <c r="E40" s="1">
        <f>G21</f>
        <v>4</v>
      </c>
    </row>
    <row r="41" spans="4:5">
      <c r="D41" t="s">
        <v>15</v>
      </c>
      <c r="E41" s="1">
        <f>G22+G23</f>
        <v>4</v>
      </c>
    </row>
    <row r="42" spans="4:5">
      <c r="D42" t="s">
        <v>99</v>
      </c>
      <c r="E42" s="1">
        <f>G24</f>
        <v>6</v>
      </c>
    </row>
    <row r="43" spans="4:5">
      <c r="E43" s="1">
        <f>E28+E29+E30+E31+E32+E33+E34+E35+E36+E37+E38+E39+E40+E41+E42</f>
        <v>190</v>
      </c>
    </row>
  </sheetData>
  <sortState ref="B4:G25">
    <sortCondition ref="D3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B1:G25"/>
  <sheetViews>
    <sheetView workbookViewId="0">
      <selection activeCell="F22" sqref="F22"/>
    </sheetView>
  </sheetViews>
  <sheetFormatPr defaultRowHeight="14.4"/>
  <cols>
    <col min="2" max="2" width="23.44140625" bestFit="1" customWidth="1"/>
    <col min="3" max="3" width="32.33203125" bestFit="1" customWidth="1"/>
    <col min="4" max="4" width="61.5546875" bestFit="1" customWidth="1"/>
    <col min="5" max="5" width="24.21875" style="1" bestFit="1" customWidth="1"/>
    <col min="6" max="6" width="13.88671875" style="1" bestFit="1" customWidth="1"/>
  </cols>
  <sheetData>
    <row r="1" spans="2:7">
      <c r="B1" t="s">
        <v>0</v>
      </c>
      <c r="C1" t="s">
        <v>1</v>
      </c>
      <c r="D1" t="s">
        <v>2</v>
      </c>
      <c r="E1" s="1" t="s">
        <v>199</v>
      </c>
      <c r="F1" s="3" t="s">
        <v>215</v>
      </c>
      <c r="G1" t="s">
        <v>270</v>
      </c>
    </row>
    <row r="2" spans="2:7">
      <c r="C2" t="s">
        <v>46</v>
      </c>
      <c r="D2" t="s">
        <v>47</v>
      </c>
      <c r="E2" s="1">
        <v>14</v>
      </c>
      <c r="F2" s="1">
        <v>20</v>
      </c>
      <c r="G2">
        <f t="shared" ref="G2:G12" si="0">E2+F2</f>
        <v>34</v>
      </c>
    </row>
    <row r="3" spans="2:7">
      <c r="C3" t="s">
        <v>44</v>
      </c>
      <c r="D3" t="s">
        <v>45</v>
      </c>
      <c r="E3" s="1">
        <v>20</v>
      </c>
      <c r="F3" s="1">
        <v>14</v>
      </c>
      <c r="G3">
        <f t="shared" si="0"/>
        <v>34</v>
      </c>
    </row>
    <row r="4" spans="2:7">
      <c r="C4" t="s">
        <v>55</v>
      </c>
      <c r="D4" t="s">
        <v>45</v>
      </c>
      <c r="E4" s="1">
        <v>2</v>
      </c>
      <c r="F4" s="1">
        <v>2</v>
      </c>
      <c r="G4">
        <f t="shared" si="0"/>
        <v>4</v>
      </c>
    </row>
    <row r="5" spans="2:7">
      <c r="C5" t="s">
        <v>54</v>
      </c>
      <c r="D5" t="s">
        <v>17</v>
      </c>
      <c r="E5" s="1">
        <v>6</v>
      </c>
      <c r="F5" s="1">
        <v>6</v>
      </c>
      <c r="G5">
        <f t="shared" si="0"/>
        <v>12</v>
      </c>
    </row>
    <row r="6" spans="2:7">
      <c r="B6" t="s">
        <v>43</v>
      </c>
      <c r="C6" s="2" t="s">
        <v>222</v>
      </c>
      <c r="D6" t="s">
        <v>72</v>
      </c>
      <c r="E6" s="1">
        <v>0</v>
      </c>
      <c r="F6" s="1">
        <v>2</v>
      </c>
      <c r="G6">
        <f t="shared" si="0"/>
        <v>2</v>
      </c>
    </row>
    <row r="7" spans="2:7">
      <c r="C7" s="2" t="s">
        <v>221</v>
      </c>
      <c r="D7" t="s">
        <v>72</v>
      </c>
      <c r="E7" s="1">
        <v>0</v>
      </c>
      <c r="F7" s="1">
        <v>2</v>
      </c>
      <c r="G7">
        <f t="shared" si="0"/>
        <v>2</v>
      </c>
    </row>
    <row r="8" spans="2:7">
      <c r="C8" t="s">
        <v>48</v>
      </c>
      <c r="D8" t="s">
        <v>49</v>
      </c>
      <c r="E8" s="1">
        <v>10</v>
      </c>
      <c r="F8" s="1">
        <v>10</v>
      </c>
      <c r="G8">
        <f t="shared" si="0"/>
        <v>20</v>
      </c>
    </row>
    <row r="9" spans="2:7">
      <c r="C9" t="s">
        <v>53</v>
      </c>
      <c r="D9" t="s">
        <v>7</v>
      </c>
      <c r="E9" s="1">
        <v>2</v>
      </c>
      <c r="F9" s="1">
        <v>2</v>
      </c>
      <c r="G9">
        <f t="shared" si="0"/>
        <v>4</v>
      </c>
    </row>
    <row r="10" spans="2:7">
      <c r="C10" t="s">
        <v>50</v>
      </c>
      <c r="D10" t="s">
        <v>10</v>
      </c>
      <c r="E10" s="1">
        <v>10</v>
      </c>
      <c r="F10" s="1">
        <v>10</v>
      </c>
      <c r="G10">
        <f t="shared" si="0"/>
        <v>20</v>
      </c>
    </row>
    <row r="11" spans="2:7">
      <c r="C11" t="s">
        <v>51</v>
      </c>
      <c r="D11" t="s">
        <v>10</v>
      </c>
      <c r="E11" s="1">
        <v>6</v>
      </c>
      <c r="F11" s="1">
        <v>6</v>
      </c>
      <c r="G11">
        <f t="shared" si="0"/>
        <v>12</v>
      </c>
    </row>
    <row r="12" spans="2:7">
      <c r="C12" t="s">
        <v>52</v>
      </c>
      <c r="D12" t="s">
        <v>5</v>
      </c>
      <c r="E12" s="1">
        <v>2</v>
      </c>
      <c r="F12" s="1">
        <v>2</v>
      </c>
      <c r="G12">
        <f t="shared" si="0"/>
        <v>4</v>
      </c>
    </row>
    <row r="16" spans="2:7">
      <c r="E16" s="1" t="s">
        <v>277</v>
      </c>
    </row>
    <row r="17" spans="4:5">
      <c r="D17" t="s">
        <v>47</v>
      </c>
      <c r="E17" s="1">
        <f>G2</f>
        <v>34</v>
      </c>
    </row>
    <row r="18" spans="4:5">
      <c r="D18" t="s">
        <v>45</v>
      </c>
      <c r="E18" s="1">
        <f>G3+G4</f>
        <v>38</v>
      </c>
    </row>
    <row r="19" spans="4:5">
      <c r="D19" t="s">
        <v>17</v>
      </c>
      <c r="E19" s="1">
        <f>G5</f>
        <v>12</v>
      </c>
    </row>
    <row r="20" spans="4:5">
      <c r="D20" t="s">
        <v>72</v>
      </c>
      <c r="E20" s="1">
        <f>G6+G7</f>
        <v>4</v>
      </c>
    </row>
    <row r="21" spans="4:5">
      <c r="D21" t="s">
        <v>49</v>
      </c>
      <c r="E21" s="1">
        <f>G8</f>
        <v>20</v>
      </c>
    </row>
    <row r="22" spans="4:5">
      <c r="D22" t="s">
        <v>7</v>
      </c>
      <c r="E22" s="1">
        <f>G9</f>
        <v>4</v>
      </c>
    </row>
    <row r="23" spans="4:5">
      <c r="D23" t="s">
        <v>10</v>
      </c>
      <c r="E23" s="1">
        <f>G10+G11</f>
        <v>32</v>
      </c>
    </row>
    <row r="24" spans="4:5">
      <c r="D24" t="s">
        <v>5</v>
      </c>
      <c r="E24" s="1">
        <f>G12</f>
        <v>4</v>
      </c>
    </row>
    <row r="25" spans="4:5">
      <c r="E25" s="1">
        <f>SUM(E17:E24)</f>
        <v>148</v>
      </c>
    </row>
  </sheetData>
  <sortState ref="B2:G12">
    <sortCondition ref="D1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B2:G62"/>
  <sheetViews>
    <sheetView workbookViewId="0">
      <selection activeCell="E46" sqref="E46"/>
    </sheetView>
  </sheetViews>
  <sheetFormatPr defaultRowHeight="14.4"/>
  <cols>
    <col min="2" max="2" width="22.33203125" bestFit="1" customWidth="1"/>
    <col min="3" max="3" width="36.77734375" bestFit="1" customWidth="1"/>
    <col min="4" max="4" width="59" bestFit="1" customWidth="1"/>
    <col min="5" max="5" width="24.21875" style="1" bestFit="1" customWidth="1"/>
    <col min="6" max="6" width="13.88671875" style="1" bestFit="1" customWidth="1"/>
  </cols>
  <sheetData>
    <row r="2" spans="2:7">
      <c r="B2" t="s">
        <v>0</v>
      </c>
      <c r="C2" t="s">
        <v>1</v>
      </c>
      <c r="D2" t="s">
        <v>2</v>
      </c>
      <c r="E2" s="1" t="s">
        <v>199</v>
      </c>
      <c r="F2" s="1" t="s">
        <v>215</v>
      </c>
      <c r="G2" t="s">
        <v>270</v>
      </c>
    </row>
    <row r="3" spans="2:7">
      <c r="C3" t="s">
        <v>61</v>
      </c>
      <c r="D3" t="s">
        <v>22</v>
      </c>
      <c r="E3" s="1">
        <v>9</v>
      </c>
      <c r="F3" s="1">
        <v>15</v>
      </c>
      <c r="G3">
        <f t="shared" ref="G3:G38" si="0">E3+F3</f>
        <v>24</v>
      </c>
    </row>
    <row r="4" spans="2:7">
      <c r="C4" t="s">
        <v>89</v>
      </c>
      <c r="D4" t="s">
        <v>22</v>
      </c>
      <c r="E4" s="1">
        <v>4.5</v>
      </c>
      <c r="F4" s="1">
        <v>4.5</v>
      </c>
      <c r="G4">
        <f t="shared" si="0"/>
        <v>9</v>
      </c>
    </row>
    <row r="5" spans="2:7">
      <c r="C5" s="2" t="s">
        <v>90</v>
      </c>
      <c r="D5" t="s">
        <v>76</v>
      </c>
      <c r="E5" s="1">
        <v>0</v>
      </c>
      <c r="F5" s="1">
        <v>9</v>
      </c>
      <c r="G5">
        <f t="shared" si="0"/>
        <v>9</v>
      </c>
    </row>
    <row r="6" spans="2:7">
      <c r="C6" t="s">
        <v>75</v>
      </c>
      <c r="D6" t="s">
        <v>76</v>
      </c>
      <c r="E6" s="1">
        <v>4.5</v>
      </c>
      <c r="F6" s="1">
        <v>0</v>
      </c>
      <c r="G6">
        <f t="shared" si="0"/>
        <v>4.5</v>
      </c>
    </row>
    <row r="7" spans="2:7">
      <c r="C7" t="s">
        <v>62</v>
      </c>
      <c r="D7" t="s">
        <v>47</v>
      </c>
      <c r="E7" s="1">
        <v>15</v>
      </c>
      <c r="F7" s="1">
        <v>4.5</v>
      </c>
      <c r="G7">
        <f t="shared" si="0"/>
        <v>19.5</v>
      </c>
    </row>
    <row r="8" spans="2:7">
      <c r="C8" t="s">
        <v>63</v>
      </c>
      <c r="D8" t="s">
        <v>47</v>
      </c>
      <c r="E8" s="1">
        <v>2</v>
      </c>
      <c r="F8" s="1">
        <v>4.5</v>
      </c>
      <c r="G8">
        <f t="shared" si="0"/>
        <v>6.5</v>
      </c>
    </row>
    <row r="9" spans="2:7">
      <c r="C9" t="s">
        <v>60</v>
      </c>
      <c r="D9" t="s">
        <v>29</v>
      </c>
      <c r="E9" s="1">
        <v>15</v>
      </c>
      <c r="F9" s="1">
        <v>15</v>
      </c>
      <c r="G9">
        <f t="shared" si="0"/>
        <v>30</v>
      </c>
    </row>
    <row r="10" spans="2:7">
      <c r="C10" t="s">
        <v>70</v>
      </c>
      <c r="D10" t="s">
        <v>38</v>
      </c>
      <c r="E10" s="1">
        <v>4.5</v>
      </c>
      <c r="F10" s="1">
        <v>4.5</v>
      </c>
      <c r="G10">
        <f t="shared" si="0"/>
        <v>9</v>
      </c>
    </row>
    <row r="11" spans="2:7">
      <c r="C11" t="s">
        <v>73</v>
      </c>
      <c r="D11" t="s">
        <v>38</v>
      </c>
      <c r="E11" s="1">
        <v>2</v>
      </c>
      <c r="F11" s="1">
        <v>2</v>
      </c>
      <c r="G11">
        <f t="shared" si="0"/>
        <v>4</v>
      </c>
    </row>
    <row r="12" spans="2:7">
      <c r="C12" t="s">
        <v>66</v>
      </c>
      <c r="D12" t="s">
        <v>67</v>
      </c>
      <c r="E12" s="1">
        <v>4.5</v>
      </c>
      <c r="F12" s="1">
        <v>2</v>
      </c>
      <c r="G12">
        <f t="shared" si="0"/>
        <v>6.5</v>
      </c>
    </row>
    <row r="13" spans="2:7">
      <c r="C13" t="s">
        <v>91</v>
      </c>
      <c r="D13" t="s">
        <v>92</v>
      </c>
      <c r="E13" s="1">
        <v>2</v>
      </c>
      <c r="F13" s="1">
        <v>9</v>
      </c>
      <c r="G13">
        <f t="shared" si="0"/>
        <v>11</v>
      </c>
    </row>
    <row r="14" spans="2:7">
      <c r="C14" t="s">
        <v>58</v>
      </c>
      <c r="D14" t="s">
        <v>59</v>
      </c>
      <c r="E14" s="1">
        <v>21</v>
      </c>
      <c r="F14" s="1">
        <v>21</v>
      </c>
      <c r="G14">
        <f t="shared" si="0"/>
        <v>42</v>
      </c>
    </row>
    <row r="15" spans="2:7">
      <c r="C15" t="s">
        <v>94</v>
      </c>
      <c r="D15" t="s">
        <v>59</v>
      </c>
      <c r="E15" s="1">
        <v>2</v>
      </c>
      <c r="F15" s="1">
        <v>2</v>
      </c>
      <c r="G15">
        <f t="shared" si="0"/>
        <v>4</v>
      </c>
    </row>
    <row r="16" spans="2:7">
      <c r="C16" t="s">
        <v>64</v>
      </c>
      <c r="D16" t="s">
        <v>65</v>
      </c>
      <c r="E16" s="1">
        <v>4.5</v>
      </c>
      <c r="F16" s="1">
        <v>4.5</v>
      </c>
      <c r="G16">
        <f t="shared" si="0"/>
        <v>9</v>
      </c>
    </row>
    <row r="17" spans="3:7">
      <c r="C17" t="s">
        <v>68</v>
      </c>
      <c r="D17" t="s">
        <v>19</v>
      </c>
      <c r="E17" s="1">
        <v>9</v>
      </c>
      <c r="F17" s="1">
        <v>2</v>
      </c>
      <c r="G17">
        <f t="shared" si="0"/>
        <v>11</v>
      </c>
    </row>
    <row r="18" spans="3:7">
      <c r="C18" t="s">
        <v>69</v>
      </c>
      <c r="D18" t="s">
        <v>19</v>
      </c>
      <c r="E18" s="1">
        <v>2</v>
      </c>
      <c r="F18" s="1">
        <v>4.5</v>
      </c>
      <c r="G18">
        <f t="shared" si="0"/>
        <v>6.5</v>
      </c>
    </row>
    <row r="19" spans="3:7">
      <c r="C19" s="2" t="s">
        <v>227</v>
      </c>
      <c r="D19" t="s">
        <v>19</v>
      </c>
      <c r="E19" s="1">
        <v>0</v>
      </c>
      <c r="F19" s="1">
        <v>2</v>
      </c>
      <c r="G19">
        <f t="shared" si="0"/>
        <v>2</v>
      </c>
    </row>
    <row r="20" spans="3:7">
      <c r="C20" t="s">
        <v>80</v>
      </c>
      <c r="D20" t="s">
        <v>81</v>
      </c>
      <c r="E20" s="1">
        <v>2</v>
      </c>
      <c r="F20" s="1">
        <v>0</v>
      </c>
      <c r="G20">
        <f t="shared" si="0"/>
        <v>2</v>
      </c>
    </row>
    <row r="21" spans="3:7">
      <c r="C21" t="s">
        <v>86</v>
      </c>
      <c r="D21" t="s">
        <v>81</v>
      </c>
      <c r="E21" s="1">
        <v>2</v>
      </c>
      <c r="F21" s="1">
        <v>0</v>
      </c>
      <c r="G21">
        <f t="shared" si="0"/>
        <v>2</v>
      </c>
    </row>
    <row r="22" spans="3:7">
      <c r="C22" t="s">
        <v>71</v>
      </c>
      <c r="D22" t="s">
        <v>72</v>
      </c>
      <c r="E22" s="1">
        <v>4.5</v>
      </c>
      <c r="F22" s="1">
        <v>2</v>
      </c>
      <c r="G22">
        <f t="shared" si="0"/>
        <v>6.5</v>
      </c>
    </row>
    <row r="23" spans="3:7">
      <c r="C23" t="s">
        <v>74</v>
      </c>
      <c r="D23" t="s">
        <v>49</v>
      </c>
      <c r="E23" s="1">
        <v>9</v>
      </c>
      <c r="F23" s="1">
        <v>9</v>
      </c>
      <c r="G23">
        <f t="shared" si="0"/>
        <v>18</v>
      </c>
    </row>
    <row r="24" spans="3:7">
      <c r="C24" t="s">
        <v>93</v>
      </c>
      <c r="D24" t="s">
        <v>10</v>
      </c>
      <c r="E24" s="1">
        <v>4.5</v>
      </c>
      <c r="F24" s="1">
        <v>9</v>
      </c>
      <c r="G24">
        <f t="shared" si="0"/>
        <v>13.5</v>
      </c>
    </row>
    <row r="25" spans="3:7">
      <c r="C25" t="s">
        <v>77</v>
      </c>
      <c r="D25" t="s">
        <v>10</v>
      </c>
      <c r="E25" s="1">
        <v>4.5</v>
      </c>
      <c r="F25" s="1">
        <v>4.5</v>
      </c>
      <c r="G25">
        <f t="shared" si="0"/>
        <v>9</v>
      </c>
    </row>
    <row r="26" spans="3:7">
      <c r="C26" t="s">
        <v>78</v>
      </c>
      <c r="D26" t="s">
        <v>10</v>
      </c>
      <c r="E26" s="1">
        <v>2</v>
      </c>
      <c r="F26" s="1">
        <v>2</v>
      </c>
      <c r="G26">
        <f t="shared" si="0"/>
        <v>4</v>
      </c>
    </row>
    <row r="27" spans="3:7">
      <c r="C27" t="s">
        <v>82</v>
      </c>
      <c r="D27" t="s">
        <v>10</v>
      </c>
      <c r="E27" s="1">
        <v>2</v>
      </c>
      <c r="F27" s="1">
        <v>2</v>
      </c>
      <c r="G27">
        <f t="shared" si="0"/>
        <v>4</v>
      </c>
    </row>
    <row r="28" spans="3:7">
      <c r="C28" t="s">
        <v>88</v>
      </c>
      <c r="D28" t="s">
        <v>10</v>
      </c>
      <c r="E28" s="1">
        <v>2</v>
      </c>
      <c r="F28" s="1">
        <v>2</v>
      </c>
      <c r="G28">
        <f t="shared" si="0"/>
        <v>4</v>
      </c>
    </row>
    <row r="29" spans="3:7">
      <c r="C29" t="s">
        <v>79</v>
      </c>
      <c r="D29" t="s">
        <v>10</v>
      </c>
      <c r="E29" s="1">
        <v>2</v>
      </c>
      <c r="F29" s="1">
        <v>2</v>
      </c>
      <c r="G29">
        <f t="shared" si="0"/>
        <v>4</v>
      </c>
    </row>
    <row r="30" spans="3:7">
      <c r="C30" t="s">
        <v>84</v>
      </c>
      <c r="D30" t="s">
        <v>10</v>
      </c>
      <c r="E30" s="1">
        <v>2</v>
      </c>
      <c r="F30" s="1">
        <v>2</v>
      </c>
      <c r="G30">
        <f t="shared" si="0"/>
        <v>4</v>
      </c>
    </row>
    <row r="31" spans="3:7">
      <c r="C31" s="2" t="s">
        <v>228</v>
      </c>
      <c r="D31" t="s">
        <v>10</v>
      </c>
      <c r="E31" s="1">
        <v>0</v>
      </c>
      <c r="F31" s="1">
        <v>2</v>
      </c>
      <c r="G31">
        <f t="shared" si="0"/>
        <v>2</v>
      </c>
    </row>
    <row r="32" spans="3:7">
      <c r="C32" s="2" t="s">
        <v>83</v>
      </c>
      <c r="D32" t="s">
        <v>10</v>
      </c>
      <c r="E32" s="1">
        <v>0</v>
      </c>
      <c r="F32" s="1">
        <v>2</v>
      </c>
      <c r="G32">
        <f t="shared" si="0"/>
        <v>2</v>
      </c>
    </row>
    <row r="33" spans="2:7">
      <c r="C33" s="2" t="s">
        <v>223</v>
      </c>
      <c r="D33" t="s">
        <v>224</v>
      </c>
      <c r="E33" s="1">
        <v>0</v>
      </c>
      <c r="F33" s="1">
        <v>2</v>
      </c>
      <c r="G33">
        <f t="shared" si="0"/>
        <v>2</v>
      </c>
    </row>
    <row r="34" spans="2:7">
      <c r="C34" t="s">
        <v>85</v>
      </c>
      <c r="D34" t="s">
        <v>31</v>
      </c>
      <c r="E34" s="1">
        <v>2</v>
      </c>
      <c r="F34" s="1">
        <v>2</v>
      </c>
      <c r="G34">
        <f t="shared" si="0"/>
        <v>4</v>
      </c>
    </row>
    <row r="35" spans="2:7">
      <c r="C35" s="2" t="s">
        <v>226</v>
      </c>
      <c r="D35" t="s">
        <v>31</v>
      </c>
      <c r="E35" s="1">
        <v>0</v>
      </c>
      <c r="F35" s="1">
        <v>2</v>
      </c>
      <c r="G35">
        <f t="shared" si="0"/>
        <v>2</v>
      </c>
    </row>
    <row r="36" spans="2:7">
      <c r="B36" t="s">
        <v>56</v>
      </c>
      <c r="C36" t="s">
        <v>57</v>
      </c>
      <c r="D36" t="s">
        <v>5</v>
      </c>
      <c r="E36" s="1">
        <v>30</v>
      </c>
      <c r="F36" s="1">
        <v>30</v>
      </c>
      <c r="G36">
        <f t="shared" si="0"/>
        <v>60</v>
      </c>
    </row>
    <row r="37" spans="2:7">
      <c r="C37" t="s">
        <v>87</v>
      </c>
      <c r="D37" t="s">
        <v>15</v>
      </c>
      <c r="E37" s="1">
        <v>2</v>
      </c>
      <c r="F37" s="1">
        <v>4.5</v>
      </c>
      <c r="G37">
        <f t="shared" si="0"/>
        <v>6.5</v>
      </c>
    </row>
    <row r="38" spans="2:7">
      <c r="C38" s="2" t="s">
        <v>225</v>
      </c>
      <c r="D38" t="s">
        <v>134</v>
      </c>
      <c r="E38" s="1">
        <v>0</v>
      </c>
      <c r="F38" s="1">
        <v>2</v>
      </c>
      <c r="G38" s="5">
        <f t="shared" si="0"/>
        <v>2</v>
      </c>
    </row>
    <row r="39" spans="2:7">
      <c r="G39">
        <f>G3+G4+G5+G6+G7+G8+G9+G10+G11+G12+G13+G14+G15+G16+G17+G18+G19+G20+G21+G22+G23+G24+G25+G26+G27+G28+G29+G30+G31+G32+G33+G34+G35+G36+G37+G38</f>
        <v>359</v>
      </c>
    </row>
    <row r="42" spans="2:7">
      <c r="E42" s="1" t="s">
        <v>277</v>
      </c>
    </row>
    <row r="43" spans="2:7">
      <c r="D43" t="s">
        <v>22</v>
      </c>
      <c r="E43" s="1">
        <f>G3+G4</f>
        <v>33</v>
      </c>
    </row>
    <row r="44" spans="2:7">
      <c r="D44" t="s">
        <v>76</v>
      </c>
      <c r="E44" s="1">
        <f>G5+G6</f>
        <v>13.5</v>
      </c>
    </row>
    <row r="45" spans="2:7">
      <c r="D45" t="s">
        <v>47</v>
      </c>
      <c r="E45" s="1">
        <f>G7+G8</f>
        <v>26</v>
      </c>
    </row>
    <row r="46" spans="2:7">
      <c r="D46" t="s">
        <v>29</v>
      </c>
      <c r="E46" s="1">
        <f>G9</f>
        <v>30</v>
      </c>
    </row>
    <row r="47" spans="2:7">
      <c r="D47" t="s">
        <v>38</v>
      </c>
      <c r="E47" s="1">
        <f>G10+G11</f>
        <v>13</v>
      </c>
    </row>
    <row r="48" spans="2:7">
      <c r="D48" t="s">
        <v>67</v>
      </c>
      <c r="E48" s="1">
        <f>G12</f>
        <v>6.5</v>
      </c>
    </row>
    <row r="49" spans="4:5">
      <c r="D49" t="s">
        <v>92</v>
      </c>
      <c r="E49" s="1">
        <f>G13</f>
        <v>11</v>
      </c>
    </row>
    <row r="50" spans="4:5">
      <c r="D50" t="s">
        <v>59</v>
      </c>
      <c r="E50" s="1">
        <f>G14+G15</f>
        <v>46</v>
      </c>
    </row>
    <row r="51" spans="4:5">
      <c r="D51" t="s">
        <v>65</v>
      </c>
      <c r="E51" s="1">
        <f>G16</f>
        <v>9</v>
      </c>
    </row>
    <row r="52" spans="4:5">
      <c r="D52" t="s">
        <v>19</v>
      </c>
      <c r="E52" s="1">
        <f>G17+G18+G19</f>
        <v>19.5</v>
      </c>
    </row>
    <row r="53" spans="4:5">
      <c r="D53" t="s">
        <v>81</v>
      </c>
      <c r="E53" s="1">
        <f>G20+G21</f>
        <v>4</v>
      </c>
    </row>
    <row r="54" spans="4:5">
      <c r="D54" t="s">
        <v>72</v>
      </c>
      <c r="E54" s="1">
        <f>G22</f>
        <v>6.5</v>
      </c>
    </row>
    <row r="55" spans="4:5">
      <c r="D55" t="s">
        <v>49</v>
      </c>
      <c r="E55" s="1">
        <f>G23</f>
        <v>18</v>
      </c>
    </row>
    <row r="56" spans="4:5">
      <c r="D56" t="s">
        <v>10</v>
      </c>
      <c r="E56" s="1">
        <f>G24+G25+G26+G27+G28+G29+G30+G31+G32</f>
        <v>46.5</v>
      </c>
    </row>
    <row r="57" spans="4:5">
      <c r="D57" t="s">
        <v>224</v>
      </c>
      <c r="E57" s="1">
        <f>G33</f>
        <v>2</v>
      </c>
    </row>
    <row r="58" spans="4:5">
      <c r="D58" t="s">
        <v>31</v>
      </c>
      <c r="E58" s="1">
        <f>G34+G35</f>
        <v>6</v>
      </c>
    </row>
    <row r="59" spans="4:5">
      <c r="D59" t="s">
        <v>5</v>
      </c>
      <c r="E59" s="1">
        <f>G36</f>
        <v>60</v>
      </c>
    </row>
    <row r="60" spans="4:5">
      <c r="D60" t="s">
        <v>15</v>
      </c>
      <c r="E60" s="1">
        <f>G37</f>
        <v>6.5</v>
      </c>
    </row>
    <row r="61" spans="4:5">
      <c r="D61" t="s">
        <v>134</v>
      </c>
      <c r="E61" s="4">
        <f>G38</f>
        <v>2</v>
      </c>
    </row>
    <row r="62" spans="4:5">
      <c r="E62" s="1">
        <f>E43+E44+E45+E46+E47+E48+E49+E50+E51+E52+E53+E54+E55+E56+E57+E58+E59+E60+E61</f>
        <v>359</v>
      </c>
    </row>
  </sheetData>
  <sortState ref="B3:G38">
    <sortCondition ref="D2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B2:G21"/>
  <sheetViews>
    <sheetView topLeftCell="A7" workbookViewId="0">
      <selection activeCell="E21" sqref="E21"/>
    </sheetView>
  </sheetViews>
  <sheetFormatPr defaultRowHeight="14.4"/>
  <cols>
    <col min="2" max="2" width="23.44140625" bestFit="1" customWidth="1"/>
    <col min="3" max="3" width="26.5546875" bestFit="1" customWidth="1"/>
    <col min="4" max="4" width="45.109375" bestFit="1" customWidth="1"/>
    <col min="5" max="5" width="24.21875" style="1" bestFit="1" customWidth="1"/>
    <col min="6" max="6" width="13.88671875" style="1" bestFit="1" customWidth="1"/>
    <col min="7" max="7" width="10.21875" bestFit="1" customWidth="1"/>
  </cols>
  <sheetData>
    <row r="2" spans="2:7">
      <c r="B2" t="s">
        <v>0</v>
      </c>
      <c r="C2" t="s">
        <v>1</v>
      </c>
      <c r="D2" t="s">
        <v>2</v>
      </c>
      <c r="E2" s="1" t="s">
        <v>199</v>
      </c>
      <c r="F2" s="1" t="s">
        <v>215</v>
      </c>
      <c r="G2" t="s">
        <v>270</v>
      </c>
    </row>
    <row r="3" spans="2:7">
      <c r="B3" t="s">
        <v>95</v>
      </c>
      <c r="C3" t="s">
        <v>96</v>
      </c>
      <c r="D3" t="s">
        <v>47</v>
      </c>
      <c r="E3" s="1">
        <v>10</v>
      </c>
      <c r="F3" s="1">
        <v>20</v>
      </c>
      <c r="G3">
        <f t="shared" ref="G3:G10" si="0">E3+F3</f>
        <v>30</v>
      </c>
    </row>
    <row r="4" spans="2:7">
      <c r="C4" s="2" t="s">
        <v>229</v>
      </c>
      <c r="D4" t="s">
        <v>47</v>
      </c>
      <c r="E4" s="1">
        <v>0</v>
      </c>
      <c r="F4" s="1">
        <v>14</v>
      </c>
      <c r="G4">
        <f t="shared" si="0"/>
        <v>14</v>
      </c>
    </row>
    <row r="5" spans="2:7">
      <c r="C5" t="s">
        <v>101</v>
      </c>
      <c r="D5" t="s">
        <v>45</v>
      </c>
      <c r="E5" s="1">
        <v>1</v>
      </c>
      <c r="F5" s="1">
        <v>1</v>
      </c>
      <c r="G5">
        <f t="shared" si="0"/>
        <v>2</v>
      </c>
    </row>
    <row r="6" spans="2:7">
      <c r="C6" t="s">
        <v>100</v>
      </c>
      <c r="D6" t="s">
        <v>7</v>
      </c>
      <c r="E6" s="1">
        <v>10</v>
      </c>
      <c r="F6" s="1">
        <v>1</v>
      </c>
      <c r="G6">
        <f t="shared" si="0"/>
        <v>11</v>
      </c>
    </row>
    <row r="7" spans="2:7">
      <c r="C7" t="s">
        <v>102</v>
      </c>
      <c r="D7" t="s">
        <v>7</v>
      </c>
      <c r="E7" s="1">
        <v>1</v>
      </c>
      <c r="F7" s="1">
        <v>1</v>
      </c>
      <c r="G7">
        <f t="shared" si="0"/>
        <v>2</v>
      </c>
    </row>
    <row r="8" spans="2:7">
      <c r="C8" s="2" t="s">
        <v>230</v>
      </c>
      <c r="D8" t="s">
        <v>10</v>
      </c>
      <c r="E8" s="1">
        <v>0</v>
      </c>
      <c r="F8" s="1">
        <v>10</v>
      </c>
      <c r="G8">
        <f t="shared" si="0"/>
        <v>10</v>
      </c>
    </row>
    <row r="9" spans="2:7">
      <c r="C9" t="s">
        <v>97</v>
      </c>
      <c r="D9" t="s">
        <v>5</v>
      </c>
      <c r="E9" s="1">
        <v>14</v>
      </c>
      <c r="F9" s="1">
        <v>10</v>
      </c>
      <c r="G9">
        <f t="shared" si="0"/>
        <v>24</v>
      </c>
    </row>
    <row r="10" spans="2:7">
      <c r="C10" t="s">
        <v>98</v>
      </c>
      <c r="D10" t="s">
        <v>99</v>
      </c>
      <c r="E10" s="1">
        <v>20</v>
      </c>
      <c r="F10" s="1">
        <v>0</v>
      </c>
      <c r="G10">
        <f t="shared" si="0"/>
        <v>20</v>
      </c>
    </row>
    <row r="14" spans="2:7">
      <c r="E14" s="1" t="s">
        <v>277</v>
      </c>
    </row>
    <row r="15" spans="2:7">
      <c r="D15" t="s">
        <v>47</v>
      </c>
      <c r="E15" s="1">
        <f>G3+G4</f>
        <v>44</v>
      </c>
    </row>
    <row r="16" spans="2:7">
      <c r="D16" t="s">
        <v>45</v>
      </c>
      <c r="E16" s="1">
        <f>G5</f>
        <v>2</v>
      </c>
    </row>
    <row r="17" spans="4:5">
      <c r="D17" t="s">
        <v>7</v>
      </c>
      <c r="E17" s="1">
        <f>G6+G7</f>
        <v>13</v>
      </c>
    </row>
    <row r="18" spans="4:5">
      <c r="D18" t="s">
        <v>10</v>
      </c>
      <c r="E18" s="1">
        <f>G8</f>
        <v>10</v>
      </c>
    </row>
    <row r="19" spans="4:5">
      <c r="D19" t="s">
        <v>5</v>
      </c>
      <c r="E19" s="1">
        <f>G9</f>
        <v>24</v>
      </c>
    </row>
    <row r="20" spans="4:5">
      <c r="D20" t="s">
        <v>99</v>
      </c>
      <c r="E20" s="1">
        <f>G10</f>
        <v>20</v>
      </c>
    </row>
    <row r="21" spans="4:5">
      <c r="E21" s="1">
        <f>SUM(E15:E20)</f>
        <v>113</v>
      </c>
    </row>
  </sheetData>
  <sortState ref="B3:G10">
    <sortCondition ref="D2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B3:G74"/>
  <sheetViews>
    <sheetView topLeftCell="A46" workbookViewId="0">
      <selection activeCell="G50" sqref="G50"/>
    </sheetView>
  </sheetViews>
  <sheetFormatPr defaultRowHeight="14.4"/>
  <cols>
    <col min="2" max="2" width="22.33203125" bestFit="1" customWidth="1"/>
    <col min="3" max="3" width="31.88671875" bestFit="1" customWidth="1"/>
    <col min="4" max="4" width="59" bestFit="1" customWidth="1"/>
    <col min="5" max="5" width="24.21875" style="1" bestFit="1" customWidth="1"/>
    <col min="6" max="6" width="13.88671875" style="1" bestFit="1" customWidth="1"/>
    <col min="7" max="7" width="10.21875" bestFit="1" customWidth="1"/>
  </cols>
  <sheetData>
    <row r="3" spans="2:7">
      <c r="B3" t="s">
        <v>0</v>
      </c>
      <c r="C3" t="s">
        <v>1</v>
      </c>
      <c r="D3" t="s">
        <v>2</v>
      </c>
      <c r="E3" s="1" t="s">
        <v>199</v>
      </c>
      <c r="F3" s="1" t="s">
        <v>215</v>
      </c>
      <c r="G3" t="s">
        <v>270</v>
      </c>
    </row>
    <row r="4" spans="2:7">
      <c r="C4" t="s">
        <v>128</v>
      </c>
      <c r="D4" t="s">
        <v>22</v>
      </c>
      <c r="E4" s="1">
        <v>1</v>
      </c>
      <c r="F4" s="1">
        <v>1</v>
      </c>
      <c r="G4">
        <f t="shared" ref="G4:G50" si="0">E4+F4</f>
        <v>2</v>
      </c>
    </row>
    <row r="5" spans="2:7">
      <c r="C5" s="2" t="s">
        <v>239</v>
      </c>
      <c r="D5" t="s">
        <v>22</v>
      </c>
      <c r="E5" s="1">
        <v>0</v>
      </c>
      <c r="F5" s="1">
        <v>1</v>
      </c>
      <c r="G5">
        <f t="shared" si="0"/>
        <v>1</v>
      </c>
    </row>
    <row r="6" spans="2:7">
      <c r="C6" s="2" t="s">
        <v>238</v>
      </c>
      <c r="D6" t="s">
        <v>22</v>
      </c>
      <c r="E6" s="1">
        <v>0</v>
      </c>
      <c r="F6" s="1">
        <v>1</v>
      </c>
      <c r="G6">
        <f t="shared" si="0"/>
        <v>1</v>
      </c>
    </row>
    <row r="7" spans="2:7">
      <c r="C7" s="2" t="s">
        <v>244</v>
      </c>
      <c r="D7" t="s">
        <v>22</v>
      </c>
      <c r="E7" s="1">
        <v>0</v>
      </c>
      <c r="F7" s="1">
        <v>1</v>
      </c>
      <c r="G7">
        <f t="shared" si="0"/>
        <v>1</v>
      </c>
    </row>
    <row r="8" spans="2:7">
      <c r="C8" t="s">
        <v>112</v>
      </c>
      <c r="D8" t="s">
        <v>47</v>
      </c>
      <c r="E8" s="1">
        <v>4.5</v>
      </c>
      <c r="F8" s="1">
        <v>4.5</v>
      </c>
      <c r="G8">
        <f t="shared" si="0"/>
        <v>9</v>
      </c>
    </row>
    <row r="9" spans="2:7">
      <c r="C9" t="s">
        <v>120</v>
      </c>
      <c r="D9" t="s">
        <v>47</v>
      </c>
      <c r="E9" s="1">
        <v>4.5</v>
      </c>
      <c r="F9" s="1">
        <v>1</v>
      </c>
      <c r="G9">
        <f t="shared" si="0"/>
        <v>5.5</v>
      </c>
    </row>
    <row r="10" spans="2:7">
      <c r="C10" t="s">
        <v>125</v>
      </c>
      <c r="D10" t="s">
        <v>47</v>
      </c>
      <c r="E10" s="1">
        <v>1</v>
      </c>
      <c r="F10" s="1">
        <v>1</v>
      </c>
      <c r="G10">
        <f t="shared" si="0"/>
        <v>2</v>
      </c>
    </row>
    <row r="11" spans="2:7">
      <c r="C11" t="s">
        <v>122</v>
      </c>
      <c r="D11" t="s">
        <v>123</v>
      </c>
      <c r="E11" s="1">
        <v>1</v>
      </c>
      <c r="F11" s="1">
        <v>1</v>
      </c>
      <c r="G11">
        <f t="shared" si="0"/>
        <v>2</v>
      </c>
    </row>
    <row r="12" spans="2:7">
      <c r="C12" s="2" t="s">
        <v>247</v>
      </c>
      <c r="D12" t="s">
        <v>123</v>
      </c>
      <c r="E12" s="1">
        <v>0</v>
      </c>
      <c r="F12" s="1">
        <v>1</v>
      </c>
      <c r="G12">
        <f t="shared" si="0"/>
        <v>1</v>
      </c>
    </row>
    <row r="13" spans="2:7">
      <c r="C13" s="2" t="s">
        <v>240</v>
      </c>
      <c r="D13" t="s">
        <v>27</v>
      </c>
      <c r="E13" s="1">
        <v>0</v>
      </c>
      <c r="F13" s="1">
        <v>1</v>
      </c>
      <c r="G13">
        <f t="shared" si="0"/>
        <v>1</v>
      </c>
    </row>
    <row r="14" spans="2:7">
      <c r="C14" s="2" t="s">
        <v>241</v>
      </c>
      <c r="D14" t="s">
        <v>27</v>
      </c>
      <c r="E14" s="1">
        <v>0</v>
      </c>
      <c r="F14" s="1">
        <v>1</v>
      </c>
      <c r="G14">
        <f t="shared" si="0"/>
        <v>1</v>
      </c>
    </row>
    <row r="15" spans="2:7">
      <c r="C15" s="2" t="s">
        <v>237</v>
      </c>
      <c r="D15" t="s">
        <v>27</v>
      </c>
      <c r="E15" s="1">
        <v>0</v>
      </c>
      <c r="F15" s="1">
        <v>1</v>
      </c>
      <c r="G15">
        <f t="shared" si="0"/>
        <v>1</v>
      </c>
    </row>
    <row r="16" spans="2:7">
      <c r="C16" s="2" t="s">
        <v>236</v>
      </c>
      <c r="D16" t="s">
        <v>27</v>
      </c>
      <c r="E16" s="1">
        <v>0</v>
      </c>
      <c r="F16" s="1">
        <v>1</v>
      </c>
      <c r="G16">
        <f t="shared" si="0"/>
        <v>1</v>
      </c>
    </row>
    <row r="17" spans="3:7">
      <c r="C17" s="2" t="s">
        <v>245</v>
      </c>
      <c r="D17" t="s">
        <v>27</v>
      </c>
      <c r="E17" s="1">
        <v>0</v>
      </c>
      <c r="F17" s="1">
        <v>1</v>
      </c>
      <c r="G17">
        <f t="shared" si="0"/>
        <v>1</v>
      </c>
    </row>
    <row r="18" spans="3:7">
      <c r="C18" t="s">
        <v>136</v>
      </c>
      <c r="D18" t="s">
        <v>27</v>
      </c>
      <c r="E18" s="1">
        <v>1</v>
      </c>
      <c r="F18" s="1">
        <v>0</v>
      </c>
      <c r="G18">
        <f t="shared" si="0"/>
        <v>1</v>
      </c>
    </row>
    <row r="19" spans="3:7">
      <c r="C19" t="s">
        <v>117</v>
      </c>
      <c r="D19" t="s">
        <v>118</v>
      </c>
      <c r="E19" s="1">
        <v>4.5</v>
      </c>
      <c r="F19" s="1">
        <v>1</v>
      </c>
      <c r="G19">
        <f t="shared" si="0"/>
        <v>5.5</v>
      </c>
    </row>
    <row r="20" spans="3:7">
      <c r="C20" s="2" t="s">
        <v>235</v>
      </c>
      <c r="D20" t="s">
        <v>17</v>
      </c>
      <c r="E20" s="1">
        <v>0</v>
      </c>
      <c r="F20" s="1">
        <v>1</v>
      </c>
      <c r="G20">
        <f t="shared" si="0"/>
        <v>1</v>
      </c>
    </row>
    <row r="21" spans="3:7">
      <c r="C21" t="s">
        <v>113</v>
      </c>
      <c r="D21" t="s">
        <v>29</v>
      </c>
      <c r="E21" s="1">
        <v>4.5</v>
      </c>
      <c r="F21" s="1">
        <v>4.5</v>
      </c>
      <c r="G21">
        <f t="shared" si="0"/>
        <v>9</v>
      </c>
    </row>
    <row r="22" spans="3:7">
      <c r="C22" s="2" t="s">
        <v>242</v>
      </c>
      <c r="D22" t="s">
        <v>38</v>
      </c>
      <c r="E22" s="1">
        <v>0</v>
      </c>
      <c r="F22" s="1">
        <v>1</v>
      </c>
      <c r="G22">
        <f t="shared" si="0"/>
        <v>1</v>
      </c>
    </row>
    <row r="23" spans="3:7">
      <c r="C23" s="2" t="s">
        <v>233</v>
      </c>
      <c r="D23" t="s">
        <v>67</v>
      </c>
      <c r="E23" s="1">
        <v>0</v>
      </c>
      <c r="F23" s="1">
        <v>4.5</v>
      </c>
      <c r="G23">
        <f t="shared" si="0"/>
        <v>4.5</v>
      </c>
    </row>
    <row r="24" spans="3:7">
      <c r="C24" s="2" t="s">
        <v>243</v>
      </c>
      <c r="D24" t="s">
        <v>67</v>
      </c>
      <c r="E24" s="1">
        <v>0</v>
      </c>
      <c r="F24" s="1">
        <v>1</v>
      </c>
      <c r="G24">
        <f t="shared" si="0"/>
        <v>1</v>
      </c>
    </row>
    <row r="25" spans="3:7">
      <c r="C25" s="2" t="s">
        <v>232</v>
      </c>
      <c r="D25" t="s">
        <v>92</v>
      </c>
      <c r="E25" s="1">
        <v>0</v>
      </c>
      <c r="F25" s="1">
        <v>4.5</v>
      </c>
      <c r="G25">
        <f t="shared" si="0"/>
        <v>4.5</v>
      </c>
    </row>
    <row r="26" spans="3:7">
      <c r="C26" t="s">
        <v>110</v>
      </c>
      <c r="D26" t="s">
        <v>65</v>
      </c>
      <c r="E26" s="1">
        <v>9</v>
      </c>
      <c r="F26" s="1">
        <v>0</v>
      </c>
      <c r="G26">
        <f t="shared" si="0"/>
        <v>9</v>
      </c>
    </row>
    <row r="27" spans="3:7">
      <c r="C27" t="s">
        <v>127</v>
      </c>
      <c r="D27" t="s">
        <v>72</v>
      </c>
      <c r="E27" s="1">
        <v>1</v>
      </c>
      <c r="F27" s="1">
        <v>1</v>
      </c>
      <c r="G27">
        <f t="shared" si="0"/>
        <v>2</v>
      </c>
    </row>
    <row r="28" spans="3:7">
      <c r="C28" t="s">
        <v>126</v>
      </c>
      <c r="D28" t="s">
        <v>72</v>
      </c>
      <c r="E28" s="1">
        <v>1</v>
      </c>
      <c r="F28" s="1">
        <v>1</v>
      </c>
      <c r="G28">
        <f t="shared" si="0"/>
        <v>2</v>
      </c>
    </row>
    <row r="29" spans="3:7">
      <c r="C29" t="s">
        <v>114</v>
      </c>
      <c r="D29" t="s">
        <v>49</v>
      </c>
      <c r="E29" s="1">
        <v>9</v>
      </c>
      <c r="F29" s="1">
        <v>4.5</v>
      </c>
      <c r="G29">
        <f t="shared" si="0"/>
        <v>13.5</v>
      </c>
    </row>
    <row r="30" spans="3:7">
      <c r="C30" t="s">
        <v>121</v>
      </c>
      <c r="D30" t="s">
        <v>49</v>
      </c>
      <c r="E30" s="1">
        <v>1</v>
      </c>
      <c r="F30" s="1">
        <v>4.5</v>
      </c>
      <c r="G30">
        <f t="shared" si="0"/>
        <v>5.5</v>
      </c>
    </row>
    <row r="31" spans="3:7">
      <c r="C31" t="s">
        <v>116</v>
      </c>
      <c r="D31" t="s">
        <v>7</v>
      </c>
      <c r="E31" s="1">
        <v>4.5</v>
      </c>
      <c r="F31" s="1">
        <v>1</v>
      </c>
      <c r="G31">
        <f t="shared" si="0"/>
        <v>5.5</v>
      </c>
    </row>
    <row r="32" spans="3:7">
      <c r="C32" t="s">
        <v>130</v>
      </c>
      <c r="D32" t="s">
        <v>7</v>
      </c>
      <c r="E32" s="1">
        <v>1</v>
      </c>
      <c r="F32" s="1">
        <v>1</v>
      </c>
      <c r="G32">
        <f t="shared" si="0"/>
        <v>2</v>
      </c>
    </row>
    <row r="33" spans="2:7">
      <c r="C33" t="s">
        <v>124</v>
      </c>
      <c r="D33" t="s">
        <v>7</v>
      </c>
      <c r="E33" s="1">
        <v>1</v>
      </c>
      <c r="F33" s="1">
        <v>1</v>
      </c>
      <c r="G33">
        <f t="shared" si="0"/>
        <v>2</v>
      </c>
    </row>
    <row r="34" spans="2:7">
      <c r="B34" t="s">
        <v>103</v>
      </c>
      <c r="C34" t="s">
        <v>106</v>
      </c>
      <c r="D34" t="s">
        <v>10</v>
      </c>
      <c r="E34" s="1">
        <v>30</v>
      </c>
      <c r="F34" s="1">
        <v>9</v>
      </c>
      <c r="G34">
        <f t="shared" si="0"/>
        <v>39</v>
      </c>
    </row>
    <row r="35" spans="2:7">
      <c r="C35" t="s">
        <v>105</v>
      </c>
      <c r="D35" t="s">
        <v>10</v>
      </c>
      <c r="E35" s="1">
        <v>15</v>
      </c>
      <c r="F35" s="1">
        <v>15</v>
      </c>
      <c r="G35">
        <f t="shared" si="0"/>
        <v>30</v>
      </c>
    </row>
    <row r="36" spans="2:7">
      <c r="C36" s="2" t="s">
        <v>231</v>
      </c>
      <c r="D36" t="s">
        <v>10</v>
      </c>
      <c r="E36" s="1">
        <v>0</v>
      </c>
      <c r="F36" s="1">
        <v>30</v>
      </c>
      <c r="G36">
        <f t="shared" si="0"/>
        <v>30</v>
      </c>
    </row>
    <row r="37" spans="2:7">
      <c r="C37" t="s">
        <v>119</v>
      </c>
      <c r="D37" t="s">
        <v>10</v>
      </c>
      <c r="E37" s="1">
        <v>9</v>
      </c>
      <c r="F37" s="1">
        <v>9</v>
      </c>
      <c r="G37">
        <f t="shared" si="0"/>
        <v>18</v>
      </c>
    </row>
    <row r="38" spans="2:7">
      <c r="C38" t="s">
        <v>107</v>
      </c>
      <c r="D38" t="s">
        <v>10</v>
      </c>
      <c r="E38" s="1">
        <v>4.5</v>
      </c>
      <c r="F38" s="1">
        <v>9</v>
      </c>
      <c r="G38">
        <f t="shared" si="0"/>
        <v>13.5</v>
      </c>
    </row>
    <row r="39" spans="2:7">
      <c r="C39" t="s">
        <v>109</v>
      </c>
      <c r="D39" t="s">
        <v>10</v>
      </c>
      <c r="E39" s="1">
        <v>4.5</v>
      </c>
      <c r="F39" s="1">
        <v>9</v>
      </c>
      <c r="G39">
        <f t="shared" si="0"/>
        <v>13.5</v>
      </c>
    </row>
    <row r="40" spans="2:7">
      <c r="C40" t="s">
        <v>132</v>
      </c>
      <c r="D40" t="s">
        <v>10</v>
      </c>
      <c r="E40" s="1">
        <v>4.5</v>
      </c>
      <c r="F40" s="1">
        <v>1</v>
      </c>
      <c r="G40">
        <f t="shared" si="0"/>
        <v>5.5</v>
      </c>
    </row>
    <row r="41" spans="2:7">
      <c r="C41" t="s">
        <v>129</v>
      </c>
      <c r="D41" t="s">
        <v>10</v>
      </c>
      <c r="E41" s="1">
        <v>1</v>
      </c>
      <c r="F41" s="1">
        <v>4.5</v>
      </c>
      <c r="G41">
        <f t="shared" si="0"/>
        <v>5.5</v>
      </c>
    </row>
    <row r="42" spans="2:7">
      <c r="C42" t="s">
        <v>135</v>
      </c>
      <c r="D42" t="s">
        <v>10</v>
      </c>
      <c r="E42" s="1">
        <v>1</v>
      </c>
      <c r="F42" s="1">
        <v>1</v>
      </c>
      <c r="G42">
        <f t="shared" si="0"/>
        <v>2</v>
      </c>
    </row>
    <row r="43" spans="2:7">
      <c r="C43" t="s">
        <v>131</v>
      </c>
      <c r="D43" t="s">
        <v>31</v>
      </c>
      <c r="E43" s="1">
        <v>1</v>
      </c>
      <c r="F43" s="1">
        <v>0</v>
      </c>
      <c r="G43">
        <f t="shared" si="0"/>
        <v>1</v>
      </c>
    </row>
    <row r="44" spans="2:7">
      <c r="C44" t="s">
        <v>108</v>
      </c>
      <c r="D44" t="s">
        <v>5</v>
      </c>
      <c r="E44" s="1">
        <v>9</v>
      </c>
      <c r="F44" s="1">
        <v>21</v>
      </c>
      <c r="G44">
        <f t="shared" si="0"/>
        <v>30</v>
      </c>
    </row>
    <row r="45" spans="2:7">
      <c r="C45" t="s">
        <v>115</v>
      </c>
      <c r="D45" t="s">
        <v>5</v>
      </c>
      <c r="E45" s="1">
        <v>21</v>
      </c>
      <c r="F45" s="1">
        <v>4.5</v>
      </c>
      <c r="G45">
        <f t="shared" si="0"/>
        <v>25.5</v>
      </c>
    </row>
    <row r="46" spans="2:7">
      <c r="C46" s="2" t="s">
        <v>104</v>
      </c>
      <c r="D46" t="s">
        <v>5</v>
      </c>
      <c r="E46" s="1">
        <v>0</v>
      </c>
      <c r="F46" s="1">
        <v>15</v>
      </c>
      <c r="G46">
        <f t="shared" si="0"/>
        <v>15</v>
      </c>
    </row>
    <row r="47" spans="2:7">
      <c r="C47" t="s">
        <v>111</v>
      </c>
      <c r="D47" t="s">
        <v>5</v>
      </c>
      <c r="E47" s="1">
        <v>15</v>
      </c>
      <c r="F47" s="1">
        <v>0</v>
      </c>
      <c r="G47">
        <f t="shared" si="0"/>
        <v>15</v>
      </c>
    </row>
    <row r="48" spans="2:7">
      <c r="C48" t="s">
        <v>133</v>
      </c>
      <c r="D48" t="s">
        <v>5</v>
      </c>
      <c r="E48" s="1">
        <v>1</v>
      </c>
      <c r="F48" s="1">
        <v>1</v>
      </c>
      <c r="G48">
        <f t="shared" si="0"/>
        <v>2</v>
      </c>
    </row>
    <row r="49" spans="3:7">
      <c r="C49" s="2" t="s">
        <v>246</v>
      </c>
      <c r="D49" t="s">
        <v>152</v>
      </c>
      <c r="E49" s="1">
        <v>0</v>
      </c>
      <c r="F49" s="1">
        <v>1</v>
      </c>
      <c r="G49">
        <f t="shared" si="0"/>
        <v>1</v>
      </c>
    </row>
    <row r="50" spans="3:7">
      <c r="C50" s="2" t="s">
        <v>234</v>
      </c>
      <c r="D50" t="s">
        <v>134</v>
      </c>
      <c r="E50" s="1">
        <v>0</v>
      </c>
      <c r="F50" s="1">
        <v>1</v>
      </c>
      <c r="G50" s="5">
        <f t="shared" si="0"/>
        <v>1</v>
      </c>
    </row>
    <row r="51" spans="3:7">
      <c r="G51">
        <f>G4+G5+G6+G7+G8+G9+G10+G11+G12+G13+G14+G15+G16+G17+G18+G19+G20+G21+G22+G23+G24+G25+G26+G27+G28+G29+G30+G31+G32+G33+G34+G35+G36+G37+G38+G39+G40+G41+G42+G43+G44+G45+G46+G47+G48+G49+G50</f>
        <v>346</v>
      </c>
    </row>
    <row r="54" spans="3:7">
      <c r="E54" s="1" t="s">
        <v>277</v>
      </c>
    </row>
    <row r="55" spans="3:7">
      <c r="D55" t="s">
        <v>22</v>
      </c>
      <c r="E55" s="1">
        <f>G4+G5+G6+G7</f>
        <v>5</v>
      </c>
    </row>
    <row r="56" spans="3:7">
      <c r="D56" t="s">
        <v>47</v>
      </c>
      <c r="E56" s="1">
        <f>G8+G9+G10</f>
        <v>16.5</v>
      </c>
    </row>
    <row r="57" spans="3:7">
      <c r="D57" t="s">
        <v>123</v>
      </c>
      <c r="E57" s="1">
        <f>G11+G12</f>
        <v>3</v>
      </c>
    </row>
    <row r="58" spans="3:7">
      <c r="D58" t="s">
        <v>27</v>
      </c>
      <c r="E58" s="1">
        <f>G13+G14+G15+G16+G17+G18</f>
        <v>6</v>
      </c>
    </row>
    <row r="59" spans="3:7">
      <c r="D59" t="s">
        <v>118</v>
      </c>
      <c r="E59" s="1">
        <f>G19</f>
        <v>5.5</v>
      </c>
    </row>
    <row r="60" spans="3:7">
      <c r="D60" t="s">
        <v>17</v>
      </c>
      <c r="E60" s="1">
        <f>G20</f>
        <v>1</v>
      </c>
    </row>
    <row r="61" spans="3:7">
      <c r="D61" t="s">
        <v>29</v>
      </c>
      <c r="E61" s="1">
        <f>G21</f>
        <v>9</v>
      </c>
    </row>
    <row r="62" spans="3:7">
      <c r="D62" t="s">
        <v>38</v>
      </c>
      <c r="E62" s="1">
        <f>G22</f>
        <v>1</v>
      </c>
    </row>
    <row r="63" spans="3:7">
      <c r="D63" t="s">
        <v>67</v>
      </c>
      <c r="E63" s="1">
        <f>G23+G24</f>
        <v>5.5</v>
      </c>
    </row>
    <row r="64" spans="3:7">
      <c r="D64" t="s">
        <v>92</v>
      </c>
      <c r="E64" s="1">
        <f>G25</f>
        <v>4.5</v>
      </c>
    </row>
    <row r="65" spans="4:5">
      <c r="D65" t="s">
        <v>65</v>
      </c>
      <c r="E65" s="1">
        <f>G26</f>
        <v>9</v>
      </c>
    </row>
    <row r="66" spans="4:5">
      <c r="D66" t="s">
        <v>72</v>
      </c>
      <c r="E66" s="1">
        <f>G27+G28</f>
        <v>4</v>
      </c>
    </row>
    <row r="67" spans="4:5">
      <c r="D67" t="s">
        <v>49</v>
      </c>
      <c r="E67" s="1">
        <f>G29+G30</f>
        <v>19</v>
      </c>
    </row>
    <row r="68" spans="4:5">
      <c r="D68" t="s">
        <v>7</v>
      </c>
      <c r="E68" s="1">
        <f>G31+G32+G33</f>
        <v>9.5</v>
      </c>
    </row>
    <row r="69" spans="4:5">
      <c r="D69" t="s">
        <v>10</v>
      </c>
      <c r="E69" s="1">
        <f>G34+G35+G36+G37+G38+G39+G40+G41+G42</f>
        <v>157</v>
      </c>
    </row>
    <row r="70" spans="4:5">
      <c r="D70" t="s">
        <v>31</v>
      </c>
      <c r="E70" s="1">
        <f>G43</f>
        <v>1</v>
      </c>
    </row>
    <row r="71" spans="4:5">
      <c r="D71" t="s">
        <v>5</v>
      </c>
      <c r="E71" s="1">
        <f>G44+G45+G46+G47+G48</f>
        <v>87.5</v>
      </c>
    </row>
    <row r="72" spans="4:5">
      <c r="D72" t="s">
        <v>152</v>
      </c>
      <c r="E72" s="1">
        <f>G49</f>
        <v>1</v>
      </c>
    </row>
    <row r="73" spans="4:5">
      <c r="D73" t="s">
        <v>134</v>
      </c>
      <c r="E73" s="4">
        <f>G50</f>
        <v>1</v>
      </c>
    </row>
    <row r="74" spans="4:5">
      <c r="E74" s="1">
        <f>E55+E56+E57+E58+E59+E60+E61+E62+E63+E64+E65+E66+E67+E68+E69+E70+E71+E72+E73</f>
        <v>346</v>
      </c>
    </row>
  </sheetData>
  <sortState ref="B4:G50">
    <sortCondition ref="D3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B2:G24"/>
  <sheetViews>
    <sheetView workbookViewId="0">
      <selection activeCell="E24" sqref="E24"/>
    </sheetView>
  </sheetViews>
  <sheetFormatPr defaultRowHeight="14.4"/>
  <cols>
    <col min="2" max="2" width="23.44140625" bestFit="1" customWidth="1"/>
    <col min="3" max="3" width="27.44140625" bestFit="1" customWidth="1"/>
    <col min="4" max="4" width="57.88671875" bestFit="1" customWidth="1"/>
    <col min="5" max="5" width="24.21875" style="1" bestFit="1" customWidth="1"/>
    <col min="6" max="6" width="13.88671875" style="1" bestFit="1" customWidth="1"/>
    <col min="7" max="7" width="10.21875" bestFit="1" customWidth="1"/>
  </cols>
  <sheetData>
    <row r="2" spans="2:7">
      <c r="B2" t="s">
        <v>0</v>
      </c>
      <c r="C2" t="s">
        <v>1</v>
      </c>
      <c r="D2" t="s">
        <v>2</v>
      </c>
      <c r="E2" s="1" t="s">
        <v>199</v>
      </c>
      <c r="F2" s="1" t="s">
        <v>215</v>
      </c>
      <c r="G2" t="s">
        <v>270</v>
      </c>
    </row>
    <row r="3" spans="2:7">
      <c r="C3" t="s">
        <v>142</v>
      </c>
      <c r="D3" t="s">
        <v>47</v>
      </c>
      <c r="E3" s="1">
        <v>20</v>
      </c>
      <c r="F3" s="1">
        <v>10</v>
      </c>
      <c r="G3">
        <f t="shared" ref="G3:G12" si="0">E3+F3</f>
        <v>30</v>
      </c>
    </row>
    <row r="4" spans="2:7">
      <c r="C4" t="s">
        <v>144</v>
      </c>
      <c r="D4" t="s">
        <v>47</v>
      </c>
      <c r="E4" s="1">
        <v>6</v>
      </c>
      <c r="F4" s="1">
        <v>0</v>
      </c>
      <c r="G4">
        <f t="shared" si="0"/>
        <v>6</v>
      </c>
    </row>
    <row r="5" spans="2:7">
      <c r="C5" t="s">
        <v>145</v>
      </c>
      <c r="D5" t="s">
        <v>47</v>
      </c>
      <c r="E5" s="1">
        <v>1</v>
      </c>
      <c r="F5" s="1">
        <v>1</v>
      </c>
      <c r="G5">
        <f t="shared" si="0"/>
        <v>2</v>
      </c>
    </row>
    <row r="6" spans="2:7">
      <c r="C6" t="s">
        <v>146</v>
      </c>
      <c r="D6" t="s">
        <v>147</v>
      </c>
      <c r="E6" s="1">
        <v>1</v>
      </c>
      <c r="F6" s="1">
        <v>6</v>
      </c>
      <c r="G6">
        <f t="shared" si="0"/>
        <v>7</v>
      </c>
    </row>
    <row r="7" spans="2:7">
      <c r="C7" s="2" t="s">
        <v>248</v>
      </c>
      <c r="D7" t="s">
        <v>17</v>
      </c>
      <c r="E7" s="1">
        <v>0</v>
      </c>
      <c r="F7" s="1">
        <v>1</v>
      </c>
      <c r="G7">
        <f t="shared" si="0"/>
        <v>1</v>
      </c>
    </row>
    <row r="8" spans="2:7">
      <c r="B8" t="s">
        <v>137</v>
      </c>
      <c r="C8" t="s">
        <v>138</v>
      </c>
      <c r="D8" t="s">
        <v>67</v>
      </c>
      <c r="E8" s="1">
        <v>10</v>
      </c>
      <c r="F8" s="1">
        <v>20</v>
      </c>
      <c r="G8">
        <f t="shared" si="0"/>
        <v>30</v>
      </c>
    </row>
    <row r="9" spans="2:7">
      <c r="C9" t="s">
        <v>141</v>
      </c>
      <c r="D9" t="s">
        <v>67</v>
      </c>
      <c r="E9" s="1">
        <v>10</v>
      </c>
      <c r="F9" s="1">
        <v>1</v>
      </c>
      <c r="G9">
        <f t="shared" si="0"/>
        <v>11</v>
      </c>
    </row>
    <row r="10" spans="2:7">
      <c r="C10" t="s">
        <v>139</v>
      </c>
      <c r="D10" t="s">
        <v>5</v>
      </c>
      <c r="E10" s="1">
        <v>14</v>
      </c>
      <c r="F10" s="1">
        <v>14</v>
      </c>
      <c r="G10">
        <f t="shared" si="0"/>
        <v>28</v>
      </c>
    </row>
    <row r="11" spans="2:7">
      <c r="C11" t="s">
        <v>143</v>
      </c>
      <c r="D11" t="s">
        <v>15</v>
      </c>
      <c r="E11" s="1">
        <v>1</v>
      </c>
      <c r="F11" s="1">
        <v>6</v>
      </c>
      <c r="G11">
        <f t="shared" si="0"/>
        <v>7</v>
      </c>
    </row>
    <row r="12" spans="2:7">
      <c r="C12" t="s">
        <v>140</v>
      </c>
      <c r="D12" t="s">
        <v>99</v>
      </c>
      <c r="E12" s="1">
        <v>6</v>
      </c>
      <c r="F12" s="1">
        <v>10</v>
      </c>
      <c r="G12">
        <f t="shared" si="0"/>
        <v>16</v>
      </c>
    </row>
    <row r="16" spans="2:7">
      <c r="E16" s="1" t="s">
        <v>277</v>
      </c>
    </row>
    <row r="17" spans="4:5">
      <c r="D17" t="s">
        <v>47</v>
      </c>
      <c r="E17" s="1">
        <f>G3+G4+G5</f>
        <v>38</v>
      </c>
    </row>
    <row r="18" spans="4:5">
      <c r="D18" t="s">
        <v>147</v>
      </c>
      <c r="E18" s="1">
        <f>G6</f>
        <v>7</v>
      </c>
    </row>
    <row r="19" spans="4:5">
      <c r="D19" t="s">
        <v>17</v>
      </c>
      <c r="E19" s="1">
        <f>G7</f>
        <v>1</v>
      </c>
    </row>
    <row r="20" spans="4:5">
      <c r="D20" t="s">
        <v>67</v>
      </c>
      <c r="E20" s="1">
        <f>G8+G9</f>
        <v>41</v>
      </c>
    </row>
    <row r="21" spans="4:5">
      <c r="D21" t="s">
        <v>5</v>
      </c>
      <c r="E21" s="1">
        <f>G10</f>
        <v>28</v>
      </c>
    </row>
    <row r="22" spans="4:5">
      <c r="D22" t="s">
        <v>15</v>
      </c>
      <c r="E22" s="1">
        <f>G11</f>
        <v>7</v>
      </c>
    </row>
    <row r="23" spans="4:5">
      <c r="D23" t="s">
        <v>99</v>
      </c>
      <c r="E23" s="1">
        <f>G12</f>
        <v>16</v>
      </c>
    </row>
    <row r="24" spans="4:5">
      <c r="E24" s="1">
        <f>SUM(E17:E23)</f>
        <v>138</v>
      </c>
    </row>
  </sheetData>
  <sortState ref="B3:G12">
    <sortCondition ref="D2"/>
  </sortState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B2:G45"/>
  <sheetViews>
    <sheetView topLeftCell="A25" workbookViewId="0">
      <selection activeCell="I44" sqref="I44"/>
    </sheetView>
  </sheetViews>
  <sheetFormatPr defaultRowHeight="14.4"/>
  <cols>
    <col min="2" max="2" width="22.33203125" bestFit="1" customWidth="1"/>
    <col min="3" max="3" width="29.77734375" bestFit="1" customWidth="1"/>
    <col min="4" max="4" width="57.88671875" bestFit="1" customWidth="1"/>
    <col min="5" max="5" width="24.21875" style="1" bestFit="1" customWidth="1"/>
    <col min="6" max="6" width="13.88671875" style="1" bestFit="1" customWidth="1"/>
  </cols>
  <sheetData>
    <row r="2" spans="2:7">
      <c r="B2" t="s">
        <v>0</v>
      </c>
      <c r="C2" t="s">
        <v>1</v>
      </c>
      <c r="D2" t="s">
        <v>2</v>
      </c>
      <c r="E2" s="1" t="s">
        <v>199</v>
      </c>
      <c r="F2" s="1" t="s">
        <v>215</v>
      </c>
      <c r="G2" t="s">
        <v>270</v>
      </c>
    </row>
    <row r="3" spans="2:7">
      <c r="C3" t="s">
        <v>157</v>
      </c>
      <c r="D3" t="s">
        <v>123</v>
      </c>
      <c r="E3" s="1">
        <v>1</v>
      </c>
      <c r="F3" s="1">
        <v>6</v>
      </c>
      <c r="G3">
        <f t="shared" ref="G3:G27" si="0">E3+F3</f>
        <v>7</v>
      </c>
    </row>
    <row r="4" spans="2:7">
      <c r="C4" s="2" t="s">
        <v>258</v>
      </c>
      <c r="D4" t="s">
        <v>123</v>
      </c>
      <c r="E4" s="1">
        <v>0</v>
      </c>
      <c r="F4" s="1">
        <v>1</v>
      </c>
      <c r="G4">
        <f t="shared" si="0"/>
        <v>1</v>
      </c>
    </row>
    <row r="5" spans="2:7">
      <c r="C5" t="s">
        <v>159</v>
      </c>
      <c r="D5" t="s">
        <v>147</v>
      </c>
      <c r="E5" s="1">
        <v>6</v>
      </c>
      <c r="F5" s="1">
        <v>0</v>
      </c>
      <c r="G5">
        <f t="shared" si="0"/>
        <v>6</v>
      </c>
    </row>
    <row r="6" spans="2:7">
      <c r="C6" t="s">
        <v>153</v>
      </c>
      <c r="D6" t="s">
        <v>154</v>
      </c>
      <c r="E6" s="1">
        <v>20</v>
      </c>
      <c r="F6" s="1">
        <v>0</v>
      </c>
      <c r="G6">
        <f t="shared" si="0"/>
        <v>20</v>
      </c>
    </row>
    <row r="7" spans="2:7">
      <c r="C7" s="2" t="s">
        <v>249</v>
      </c>
      <c r="D7" t="s">
        <v>67</v>
      </c>
      <c r="E7" s="1">
        <v>0</v>
      </c>
      <c r="F7" s="1">
        <v>14</v>
      </c>
      <c r="G7">
        <f t="shared" si="0"/>
        <v>14</v>
      </c>
    </row>
    <row r="8" spans="2:7">
      <c r="C8" s="2" t="s">
        <v>251</v>
      </c>
      <c r="D8" t="s">
        <v>67</v>
      </c>
      <c r="E8" s="1">
        <v>0</v>
      </c>
      <c r="F8" s="1">
        <v>3</v>
      </c>
      <c r="G8">
        <f t="shared" si="0"/>
        <v>3</v>
      </c>
    </row>
    <row r="9" spans="2:7">
      <c r="C9" s="2" t="s">
        <v>252</v>
      </c>
      <c r="D9" t="s">
        <v>67</v>
      </c>
      <c r="E9" s="1">
        <v>0</v>
      </c>
      <c r="F9" s="1">
        <v>1</v>
      </c>
      <c r="G9">
        <f t="shared" si="0"/>
        <v>1</v>
      </c>
    </row>
    <row r="10" spans="2:7">
      <c r="B10" t="s">
        <v>148</v>
      </c>
      <c r="C10" t="s">
        <v>149</v>
      </c>
      <c r="D10" t="s">
        <v>150</v>
      </c>
      <c r="E10" s="1">
        <v>6</v>
      </c>
      <c r="F10" s="1">
        <v>20</v>
      </c>
      <c r="G10">
        <f t="shared" si="0"/>
        <v>26</v>
      </c>
    </row>
    <row r="11" spans="2:7">
      <c r="C11" t="s">
        <v>160</v>
      </c>
      <c r="D11" t="s">
        <v>150</v>
      </c>
      <c r="E11" s="1">
        <v>6</v>
      </c>
      <c r="F11" s="1">
        <v>1</v>
      </c>
      <c r="G11">
        <f t="shared" si="0"/>
        <v>7</v>
      </c>
    </row>
    <row r="12" spans="2:7">
      <c r="C12" s="2" t="s">
        <v>250</v>
      </c>
      <c r="D12" t="s">
        <v>65</v>
      </c>
      <c r="E12" s="1">
        <v>0</v>
      </c>
      <c r="F12" s="1">
        <v>6</v>
      </c>
      <c r="G12">
        <f t="shared" si="0"/>
        <v>6</v>
      </c>
    </row>
    <row r="13" spans="2:7">
      <c r="C13" s="2" t="s">
        <v>253</v>
      </c>
      <c r="D13" t="s">
        <v>65</v>
      </c>
      <c r="E13" s="1">
        <v>0</v>
      </c>
      <c r="F13" s="1">
        <v>1</v>
      </c>
      <c r="G13">
        <f t="shared" si="0"/>
        <v>1</v>
      </c>
    </row>
    <row r="14" spans="2:7">
      <c r="C14" s="2" t="s">
        <v>256</v>
      </c>
      <c r="D14" t="s">
        <v>19</v>
      </c>
      <c r="E14" s="1">
        <v>0</v>
      </c>
      <c r="F14" s="1">
        <v>1</v>
      </c>
      <c r="G14">
        <f t="shared" si="0"/>
        <v>1</v>
      </c>
    </row>
    <row r="15" spans="2:7">
      <c r="C15" t="s">
        <v>162</v>
      </c>
      <c r="D15" t="s">
        <v>72</v>
      </c>
      <c r="E15" s="1">
        <v>1</v>
      </c>
      <c r="F15" s="1">
        <v>1</v>
      </c>
      <c r="G15">
        <f t="shared" si="0"/>
        <v>2</v>
      </c>
    </row>
    <row r="16" spans="2:7">
      <c r="C16" t="s">
        <v>155</v>
      </c>
      <c r="D16" t="s">
        <v>49</v>
      </c>
      <c r="E16" s="1">
        <v>10</v>
      </c>
      <c r="F16" s="1">
        <v>10</v>
      </c>
      <c r="G16">
        <f t="shared" si="0"/>
        <v>20</v>
      </c>
    </row>
    <row r="17" spans="3:7">
      <c r="C17" t="s">
        <v>156</v>
      </c>
      <c r="D17" t="s">
        <v>49</v>
      </c>
      <c r="E17" s="1">
        <v>14</v>
      </c>
      <c r="F17" s="1">
        <v>6</v>
      </c>
      <c r="G17">
        <f t="shared" si="0"/>
        <v>20</v>
      </c>
    </row>
    <row r="18" spans="3:7">
      <c r="C18" s="2" t="s">
        <v>254</v>
      </c>
      <c r="D18" t="s">
        <v>49</v>
      </c>
      <c r="E18" s="1">
        <v>0</v>
      </c>
      <c r="F18" s="1">
        <v>1</v>
      </c>
      <c r="G18">
        <f t="shared" si="0"/>
        <v>1</v>
      </c>
    </row>
    <row r="19" spans="3:7">
      <c r="C19" s="2" t="s">
        <v>255</v>
      </c>
      <c r="D19" t="s">
        <v>49</v>
      </c>
      <c r="E19" s="1">
        <v>0</v>
      </c>
      <c r="F19" s="1">
        <v>1</v>
      </c>
      <c r="G19">
        <f t="shared" si="0"/>
        <v>1</v>
      </c>
    </row>
    <row r="20" spans="3:7">
      <c r="C20" t="s">
        <v>164</v>
      </c>
      <c r="D20" t="s">
        <v>7</v>
      </c>
      <c r="E20" s="1">
        <v>1</v>
      </c>
      <c r="F20" s="1">
        <v>0</v>
      </c>
      <c r="G20">
        <f t="shared" si="0"/>
        <v>1</v>
      </c>
    </row>
    <row r="21" spans="3:7">
      <c r="C21" t="s">
        <v>163</v>
      </c>
      <c r="D21" t="s">
        <v>7</v>
      </c>
      <c r="E21" s="1">
        <v>1</v>
      </c>
      <c r="F21" s="1">
        <v>0</v>
      </c>
      <c r="G21">
        <f t="shared" si="0"/>
        <v>1</v>
      </c>
    </row>
    <row r="22" spans="3:7">
      <c r="C22" t="s">
        <v>165</v>
      </c>
      <c r="D22" t="s">
        <v>36</v>
      </c>
      <c r="E22" s="1">
        <v>1</v>
      </c>
      <c r="F22" s="1">
        <v>0</v>
      </c>
      <c r="G22">
        <f t="shared" si="0"/>
        <v>1</v>
      </c>
    </row>
    <row r="23" spans="3:7">
      <c r="C23" s="2" t="s">
        <v>257</v>
      </c>
      <c r="D23" t="s">
        <v>10</v>
      </c>
      <c r="E23" s="1">
        <v>0</v>
      </c>
      <c r="F23" s="1">
        <v>1</v>
      </c>
      <c r="G23">
        <f t="shared" si="0"/>
        <v>1</v>
      </c>
    </row>
    <row r="24" spans="3:7">
      <c r="C24" t="s">
        <v>161</v>
      </c>
      <c r="D24" t="s">
        <v>5</v>
      </c>
      <c r="E24" s="1">
        <v>1</v>
      </c>
      <c r="F24" s="1">
        <v>3</v>
      </c>
      <c r="G24">
        <f t="shared" si="0"/>
        <v>4</v>
      </c>
    </row>
    <row r="25" spans="3:7">
      <c r="C25" t="s">
        <v>151</v>
      </c>
      <c r="D25" t="s">
        <v>152</v>
      </c>
      <c r="E25" s="1">
        <v>10</v>
      </c>
      <c r="F25" s="1">
        <v>6</v>
      </c>
      <c r="G25">
        <f t="shared" si="0"/>
        <v>16</v>
      </c>
    </row>
    <row r="26" spans="3:7">
      <c r="C26" t="s">
        <v>158</v>
      </c>
      <c r="D26" t="s">
        <v>152</v>
      </c>
      <c r="E26" s="1">
        <v>6</v>
      </c>
      <c r="F26" s="1">
        <v>10</v>
      </c>
      <c r="G26">
        <f t="shared" si="0"/>
        <v>16</v>
      </c>
    </row>
    <row r="27" spans="3:7">
      <c r="C27" s="2" t="s">
        <v>259</v>
      </c>
      <c r="D27" t="s">
        <v>152</v>
      </c>
      <c r="E27" s="1">
        <v>0</v>
      </c>
      <c r="F27" s="1">
        <v>1</v>
      </c>
      <c r="G27" s="5">
        <f t="shared" si="0"/>
        <v>1</v>
      </c>
    </row>
    <row r="28" spans="3:7">
      <c r="G28">
        <f>G3+G4+G5+G6+G7+G8+G9+G10+G11+G12+G13+G14+G15+G16+G17+G18+G19+G20+G21+G22+G23+G24+G25+G26+G27</f>
        <v>178</v>
      </c>
    </row>
    <row r="30" spans="3:7">
      <c r="E30" s="1" t="s">
        <v>277</v>
      </c>
    </row>
    <row r="31" spans="3:7">
      <c r="D31" t="s">
        <v>123</v>
      </c>
      <c r="E31" s="1">
        <f>G3+G4</f>
        <v>8</v>
      </c>
    </row>
    <row r="32" spans="3:7">
      <c r="D32" t="s">
        <v>147</v>
      </c>
      <c r="E32" s="1">
        <f>G5</f>
        <v>6</v>
      </c>
    </row>
    <row r="33" spans="4:5">
      <c r="D33" t="s">
        <v>154</v>
      </c>
      <c r="E33" s="1">
        <f>G6</f>
        <v>20</v>
      </c>
    </row>
    <row r="34" spans="4:5">
      <c r="D34" t="s">
        <v>67</v>
      </c>
      <c r="E34" s="1">
        <f>G7+G8+G9</f>
        <v>18</v>
      </c>
    </row>
    <row r="35" spans="4:5">
      <c r="D35" t="s">
        <v>150</v>
      </c>
      <c r="E35" s="1">
        <f>G10+G11</f>
        <v>33</v>
      </c>
    </row>
    <row r="36" spans="4:5">
      <c r="D36" t="s">
        <v>65</v>
      </c>
      <c r="E36" s="1">
        <f>G12+G13</f>
        <v>7</v>
      </c>
    </row>
    <row r="37" spans="4:5">
      <c r="D37" t="s">
        <v>19</v>
      </c>
      <c r="E37" s="1">
        <f>G14</f>
        <v>1</v>
      </c>
    </row>
    <row r="38" spans="4:5">
      <c r="D38" t="s">
        <v>72</v>
      </c>
      <c r="E38" s="1">
        <f>G15</f>
        <v>2</v>
      </c>
    </row>
    <row r="39" spans="4:5">
      <c r="D39" t="s">
        <v>49</v>
      </c>
      <c r="E39" s="1">
        <f>G16+G17+G18+G19</f>
        <v>42</v>
      </c>
    </row>
    <row r="40" spans="4:5">
      <c r="D40" t="s">
        <v>7</v>
      </c>
      <c r="E40" s="1">
        <f>G20+G21</f>
        <v>2</v>
      </c>
    </row>
    <row r="41" spans="4:5">
      <c r="D41" t="s">
        <v>36</v>
      </c>
      <c r="E41" s="1">
        <f>G22</f>
        <v>1</v>
      </c>
    </row>
    <row r="42" spans="4:5">
      <c r="D42" t="s">
        <v>10</v>
      </c>
      <c r="E42" s="1">
        <f>G23</f>
        <v>1</v>
      </c>
    </row>
    <row r="43" spans="4:5">
      <c r="D43" t="s">
        <v>5</v>
      </c>
      <c r="E43" s="1">
        <f>G24</f>
        <v>4</v>
      </c>
    </row>
    <row r="44" spans="4:5">
      <c r="D44" t="s">
        <v>152</v>
      </c>
      <c r="E44" s="4">
        <f>G25+G26+G27</f>
        <v>33</v>
      </c>
    </row>
    <row r="45" spans="4:5">
      <c r="E45" s="1">
        <f>E31+E32+E33+E34+E35+E36+E37+E38+E39+E40+E41+E42+E43+E44</f>
        <v>178</v>
      </c>
    </row>
  </sheetData>
  <sortState ref="B3:G27">
    <sortCondition ref="D2"/>
  </sortState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B3:G20"/>
  <sheetViews>
    <sheetView workbookViewId="0">
      <selection activeCell="E20" sqref="E20"/>
    </sheetView>
  </sheetViews>
  <sheetFormatPr defaultRowHeight="14.4"/>
  <cols>
    <col min="2" max="2" width="23.44140625" bestFit="1" customWidth="1"/>
    <col min="3" max="3" width="25.88671875" bestFit="1" customWidth="1"/>
    <col min="4" max="4" width="61.5546875" bestFit="1" customWidth="1"/>
    <col min="5" max="5" width="24.21875" style="1" bestFit="1" customWidth="1"/>
    <col min="6" max="6" width="13.88671875" style="1" bestFit="1" customWidth="1"/>
  </cols>
  <sheetData>
    <row r="3" spans="2:7">
      <c r="B3" t="s">
        <v>0</v>
      </c>
      <c r="C3" t="s">
        <v>1</v>
      </c>
      <c r="D3" t="s">
        <v>2</v>
      </c>
      <c r="E3" s="1" t="s">
        <v>199</v>
      </c>
      <c r="F3" s="1" t="s">
        <v>215</v>
      </c>
      <c r="G3" t="s">
        <v>270</v>
      </c>
    </row>
    <row r="4" spans="2:7">
      <c r="C4" s="2" t="s">
        <v>260</v>
      </c>
      <c r="D4" t="s">
        <v>47</v>
      </c>
      <c r="E4" s="1">
        <v>0</v>
      </c>
      <c r="F4" s="1">
        <v>14</v>
      </c>
      <c r="G4">
        <f>E4+F4</f>
        <v>14</v>
      </c>
    </row>
    <row r="5" spans="2:7">
      <c r="C5" t="s">
        <v>168</v>
      </c>
      <c r="D5" t="s">
        <v>147</v>
      </c>
      <c r="E5" s="1">
        <v>14</v>
      </c>
      <c r="F5" s="1">
        <v>10</v>
      </c>
      <c r="G5">
        <f>E5+F5</f>
        <v>24</v>
      </c>
    </row>
    <row r="6" spans="2:7">
      <c r="C6" s="2" t="s">
        <v>261</v>
      </c>
      <c r="D6" t="s">
        <v>17</v>
      </c>
      <c r="E6" s="1">
        <v>0</v>
      </c>
      <c r="F6" s="1">
        <v>10</v>
      </c>
      <c r="G6">
        <f>E6+F6</f>
        <v>10</v>
      </c>
    </row>
    <row r="7" spans="2:7">
      <c r="C7" s="2" t="s">
        <v>262</v>
      </c>
      <c r="D7" t="s">
        <v>65</v>
      </c>
      <c r="E7" s="1">
        <v>0</v>
      </c>
      <c r="F7" s="1">
        <v>6</v>
      </c>
      <c r="G7">
        <f>E7+F7</f>
        <v>6</v>
      </c>
    </row>
    <row r="8" spans="2:7">
      <c r="B8" t="s">
        <v>166</v>
      </c>
      <c r="C8" t="s">
        <v>167</v>
      </c>
      <c r="D8" t="s">
        <v>5</v>
      </c>
      <c r="E8" s="1">
        <v>20</v>
      </c>
      <c r="F8" s="1">
        <v>20</v>
      </c>
      <c r="G8">
        <f>E8+F8</f>
        <v>40</v>
      </c>
    </row>
    <row r="14" spans="2:7">
      <c r="E14" s="1" t="s">
        <v>277</v>
      </c>
    </row>
    <row r="15" spans="2:7">
      <c r="D15" t="s">
        <v>47</v>
      </c>
      <c r="E15" s="1">
        <f>G4</f>
        <v>14</v>
      </c>
    </row>
    <row r="16" spans="2:7">
      <c r="D16" t="s">
        <v>147</v>
      </c>
      <c r="E16" s="1">
        <f>G5</f>
        <v>24</v>
      </c>
    </row>
    <row r="17" spans="4:5">
      <c r="D17" t="s">
        <v>17</v>
      </c>
      <c r="E17" s="1">
        <f>G6</f>
        <v>10</v>
      </c>
    </row>
    <row r="18" spans="4:5">
      <c r="D18" t="s">
        <v>65</v>
      </c>
      <c r="E18" s="1">
        <f>G7</f>
        <v>6</v>
      </c>
    </row>
    <row r="19" spans="4:5">
      <c r="D19" t="s">
        <v>5</v>
      </c>
      <c r="E19" s="1">
        <f>G8</f>
        <v>40</v>
      </c>
    </row>
    <row r="20" spans="4:5">
      <c r="E20" s="1">
        <f>SUM(E15:E19)</f>
        <v>94</v>
      </c>
    </row>
  </sheetData>
  <sortState ref="B4:G8">
    <sortCondition ref="D3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15</vt:i4>
      </vt:variant>
    </vt:vector>
  </HeadingPairs>
  <TitlesOfParts>
    <vt:vector size="15" baseType="lpstr">
      <vt:lpstr>U11F</vt:lpstr>
      <vt:lpstr>U11M</vt:lpstr>
      <vt:lpstr>U13F</vt:lpstr>
      <vt:lpstr>U13M</vt:lpstr>
      <vt:lpstr>U15F</vt:lpstr>
      <vt:lpstr>U15M</vt:lpstr>
      <vt:lpstr>U17F</vt:lpstr>
      <vt:lpstr>U17M</vt:lpstr>
      <vt:lpstr>U19F</vt:lpstr>
      <vt:lpstr>U19M</vt:lpstr>
      <vt:lpstr>U21F</vt:lpstr>
      <vt:lpstr>U21M</vt:lpstr>
      <vt:lpstr>Società partecipanti</vt:lpstr>
      <vt:lpstr>Programma Gare</vt:lpstr>
      <vt:lpstr>Classifica finale Società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rober</cp:lastModifiedBy>
  <dcterms:created xsi:type="dcterms:W3CDTF">2024-01-16T09:15:12Z</dcterms:created>
  <dcterms:modified xsi:type="dcterms:W3CDTF">2024-02-01T11:26:57Z</dcterms:modified>
</cp:coreProperties>
</file>