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200" windowHeight="12888" activeTab="13"/>
  </bookViews>
  <sheets>
    <sheet name="U11F" sheetId="1" r:id="rId1"/>
    <sheet name="U11M" sheetId="2" r:id="rId2"/>
    <sheet name="U13F" sheetId="3" r:id="rId3"/>
    <sheet name="U13M" sheetId="4" r:id="rId4"/>
    <sheet name="U15F" sheetId="5" r:id="rId5"/>
    <sheet name="U15M" sheetId="6" r:id="rId6"/>
    <sheet name="U17F" sheetId="7" r:id="rId7"/>
    <sheet name="U17M" sheetId="8" r:id="rId8"/>
    <sheet name="U19F" sheetId="9" r:id="rId9"/>
    <sheet name="U19M" sheetId="10" r:id="rId10"/>
    <sheet name="U21F" sheetId="11" r:id="rId11"/>
    <sheet name="U21M" sheetId="12" r:id="rId12"/>
    <sheet name="Società partecipanti" sheetId="13" r:id="rId13"/>
    <sheet name="Programma Gare" sheetId="14" r:id="rId14"/>
    <sheet name="Classifica finale Società" sheetId="15" r:id="rId15"/>
  </sheets>
  <calcPr calcId="125725"/>
</workbook>
</file>

<file path=xl/calcChain.xml><?xml version="1.0" encoding="utf-8"?>
<calcChain xmlns="http://schemas.openxmlformats.org/spreadsheetml/2006/main">
  <c r="J12" i="15"/>
  <c r="L16"/>
  <c r="L18"/>
  <c r="L20"/>
  <c r="L33"/>
  <c r="L37"/>
  <c r="J7"/>
  <c r="J39"/>
  <c r="L39" s="1"/>
  <c r="J29"/>
  <c r="L29" s="1"/>
  <c r="J25"/>
  <c r="L25" s="1"/>
  <c r="H220"/>
  <c r="H233"/>
  <c r="J40"/>
  <c r="L40" s="1"/>
  <c r="J38"/>
  <c r="L38" s="1"/>
  <c r="J35"/>
  <c r="L35" s="1"/>
  <c r="J34"/>
  <c r="L34" s="1"/>
  <c r="J16"/>
  <c r="J33"/>
  <c r="J24"/>
  <c r="L24" s="1"/>
  <c r="J30"/>
  <c r="L30" s="1"/>
  <c r="J21"/>
  <c r="L21" s="1"/>
  <c r="J32"/>
  <c r="L32" s="1"/>
  <c r="J23"/>
  <c r="L23" s="1"/>
  <c r="J22"/>
  <c r="L22" s="1"/>
  <c r="J19"/>
  <c r="L19" s="1"/>
  <c r="J18"/>
  <c r="J15"/>
  <c r="L15" s="1"/>
  <c r="J26"/>
  <c r="L26" s="1"/>
  <c r="J13"/>
  <c r="L13" s="1"/>
  <c r="L12"/>
  <c r="J11"/>
  <c r="L11" s="1"/>
  <c r="J10"/>
  <c r="L10" s="1"/>
  <c r="J8"/>
  <c r="L8" s="1"/>
  <c r="E195"/>
  <c r="E181"/>
  <c r="E178"/>
  <c r="E159"/>
  <c r="E153"/>
  <c r="E135"/>
  <c r="J27" s="1"/>
  <c r="L27" s="1"/>
  <c r="E127"/>
  <c r="E107"/>
  <c r="E100"/>
  <c r="E79"/>
  <c r="E69"/>
  <c r="E53"/>
  <c r="J9"/>
  <c r="L9" s="1"/>
  <c r="J36"/>
  <c r="L36" s="1"/>
  <c r="J31"/>
  <c r="L31" s="1"/>
  <c r="J28"/>
  <c r="L28" s="1"/>
  <c r="J20"/>
  <c r="J17"/>
  <c r="L17" s="1"/>
  <c r="J14"/>
  <c r="L14" s="1"/>
  <c r="H7" i="12"/>
  <c r="H13"/>
  <c r="H27" i="10"/>
  <c r="H26"/>
  <c r="H30" i="8"/>
  <c r="H17"/>
  <c r="H15"/>
  <c r="H27"/>
  <c r="H28"/>
  <c r="H25"/>
  <c r="H22"/>
  <c r="H48" i="6"/>
  <c r="E60" s="1"/>
  <c r="E58"/>
  <c r="H3" i="5"/>
  <c r="H42" i="4"/>
  <c r="H35"/>
  <c r="H9"/>
  <c r="H34"/>
  <c r="H14" i="3"/>
  <c r="H24" i="2"/>
  <c r="H25"/>
  <c r="G3" i="1"/>
  <c r="G4"/>
  <c r="G5"/>
  <c r="G6"/>
  <c r="G7"/>
  <c r="G8"/>
  <c r="G9"/>
  <c r="D25" s="1"/>
  <c r="G10"/>
  <c r="G11"/>
  <c r="G12"/>
  <c r="G13"/>
  <c r="G14"/>
  <c r="H11" i="12"/>
  <c r="H14"/>
  <c r="H15"/>
  <c r="H17"/>
  <c r="H18"/>
  <c r="H4"/>
  <c r="H10"/>
  <c r="H19"/>
  <c r="H12"/>
  <c r="E30" s="1"/>
  <c r="H8"/>
  <c r="H5"/>
  <c r="H20"/>
  <c r="H9"/>
  <c r="H6"/>
  <c r="H21"/>
  <c r="H16"/>
  <c r="H3"/>
  <c r="H4" i="11"/>
  <c r="H5"/>
  <c r="E9" s="1"/>
  <c r="H3"/>
  <c r="E8" s="1"/>
  <c r="H15" i="10"/>
  <c r="H20"/>
  <c r="H28"/>
  <c r="H23"/>
  <c r="H8"/>
  <c r="H9"/>
  <c r="H4"/>
  <c r="H13"/>
  <c r="H24"/>
  <c r="H25"/>
  <c r="H30"/>
  <c r="H22"/>
  <c r="H14"/>
  <c r="H21"/>
  <c r="H6"/>
  <c r="H16"/>
  <c r="H19"/>
  <c r="H5"/>
  <c r="H10"/>
  <c r="H12"/>
  <c r="H29"/>
  <c r="H11"/>
  <c r="H17"/>
  <c r="H18"/>
  <c r="H7"/>
  <c r="H4" i="9"/>
  <c r="E14" s="1"/>
  <c r="H7"/>
  <c r="H8"/>
  <c r="H5"/>
  <c r="H6"/>
  <c r="E13" s="1"/>
  <c r="H21" i="8"/>
  <c r="H16"/>
  <c r="H6"/>
  <c r="H10"/>
  <c r="H20"/>
  <c r="H14"/>
  <c r="H5"/>
  <c r="H13"/>
  <c r="H7"/>
  <c r="H26"/>
  <c r="H32"/>
  <c r="H19"/>
  <c r="H3"/>
  <c r="H4"/>
  <c r="H29"/>
  <c r="H12"/>
  <c r="H23"/>
  <c r="H34"/>
  <c r="H33"/>
  <c r="H31"/>
  <c r="H18"/>
  <c r="H8"/>
  <c r="H9"/>
  <c r="H24"/>
  <c r="H11"/>
  <c r="H10" i="7"/>
  <c r="H11"/>
  <c r="H9"/>
  <c r="E19" s="1"/>
  <c r="H12"/>
  <c r="H5"/>
  <c r="E20" s="1"/>
  <c r="H6"/>
  <c r="E16" s="1"/>
  <c r="H3"/>
  <c r="E15" s="1"/>
  <c r="H8"/>
  <c r="E17" s="1"/>
  <c r="H7"/>
  <c r="H4"/>
  <c r="E18" s="1"/>
  <c r="H40" i="6"/>
  <c r="H41"/>
  <c r="H32"/>
  <c r="H13"/>
  <c r="H23"/>
  <c r="H33"/>
  <c r="H21"/>
  <c r="H42"/>
  <c r="H43"/>
  <c r="H44"/>
  <c r="H34"/>
  <c r="H45"/>
  <c r="H46"/>
  <c r="H47"/>
  <c r="H17"/>
  <c r="H35"/>
  <c r="H14"/>
  <c r="H19"/>
  <c r="H36"/>
  <c r="H26"/>
  <c r="H20"/>
  <c r="H28"/>
  <c r="H29"/>
  <c r="H15"/>
  <c r="H18"/>
  <c r="H24"/>
  <c r="E66" s="1"/>
  <c r="H37"/>
  <c r="H38"/>
  <c r="H6"/>
  <c r="H5"/>
  <c r="H4"/>
  <c r="H11"/>
  <c r="H7"/>
  <c r="H12"/>
  <c r="H25"/>
  <c r="H22"/>
  <c r="H30"/>
  <c r="H39"/>
  <c r="E68" s="1"/>
  <c r="H8"/>
  <c r="H10"/>
  <c r="H16"/>
  <c r="H9"/>
  <c r="H31"/>
  <c r="H49"/>
  <c r="H50"/>
  <c r="H27"/>
  <c r="H4" i="5"/>
  <c r="H9"/>
  <c r="H7"/>
  <c r="H10"/>
  <c r="H8"/>
  <c r="H6"/>
  <c r="H5"/>
  <c r="H20" i="4"/>
  <c r="H18"/>
  <c r="H21"/>
  <c r="H8"/>
  <c r="H22"/>
  <c r="H5"/>
  <c r="E50" s="1"/>
  <c r="H13"/>
  <c r="H31"/>
  <c r="H19"/>
  <c r="H15"/>
  <c r="E53" s="1"/>
  <c r="H4"/>
  <c r="H25"/>
  <c r="H10"/>
  <c r="H16"/>
  <c r="E103" s="1"/>
  <c r="H12"/>
  <c r="H37"/>
  <c r="H38"/>
  <c r="H41"/>
  <c r="H17"/>
  <c r="E102" s="1"/>
  <c r="H7"/>
  <c r="H11"/>
  <c r="H14"/>
  <c r="H30"/>
  <c r="E51" s="1"/>
  <c r="H26"/>
  <c r="H27"/>
  <c r="H28"/>
  <c r="H29"/>
  <c r="H39"/>
  <c r="H40"/>
  <c r="H23"/>
  <c r="E61" s="1"/>
  <c r="H32"/>
  <c r="E62" s="1"/>
  <c r="H36"/>
  <c r="H3"/>
  <c r="H24"/>
  <c r="E108" s="1"/>
  <c r="H33"/>
  <c r="E65" s="1"/>
  <c r="H6"/>
  <c r="H20" i="2"/>
  <c r="H7"/>
  <c r="H14"/>
  <c r="H13"/>
  <c r="H8"/>
  <c r="H23"/>
  <c r="H21"/>
  <c r="H6"/>
  <c r="H9"/>
  <c r="H19"/>
  <c r="H15"/>
  <c r="H16"/>
  <c r="H17"/>
  <c r="E41" s="1"/>
  <c r="H10"/>
  <c r="H11"/>
  <c r="H27"/>
  <c r="H18"/>
  <c r="H22"/>
  <c r="H26"/>
  <c r="H12"/>
  <c r="E43" s="1"/>
  <c r="H5"/>
  <c r="E29" s="1"/>
  <c r="H3" i="3"/>
  <c r="H12"/>
  <c r="H8"/>
  <c r="H10"/>
  <c r="H13"/>
  <c r="H6"/>
  <c r="H11"/>
  <c r="H5"/>
  <c r="H7"/>
  <c r="H9"/>
  <c r="H4"/>
  <c r="E16" s="1"/>
  <c r="G2" i="1"/>
  <c r="G8" i="15"/>
  <c r="G9"/>
  <c r="G10"/>
  <c r="G11"/>
  <c r="G12"/>
  <c r="G13"/>
  <c r="G15"/>
  <c r="G14"/>
  <c r="G26"/>
  <c r="G27"/>
  <c r="G16"/>
  <c r="G18"/>
  <c r="G19"/>
  <c r="G17"/>
  <c r="G22"/>
  <c r="G23"/>
  <c r="G20"/>
  <c r="G32"/>
  <c r="G25"/>
  <c r="G21"/>
  <c r="G28"/>
  <c r="G29"/>
  <c r="G35"/>
  <c r="G31"/>
  <c r="G30"/>
  <c r="G24"/>
  <c r="G33"/>
  <c r="G38"/>
  <c r="G34"/>
  <c r="G36"/>
  <c r="G39"/>
  <c r="G40"/>
  <c r="G7"/>
  <c r="E105" i="4"/>
  <c r="E96"/>
  <c r="E32" i="12" l="1"/>
  <c r="E36"/>
  <c r="E51" i="10"/>
  <c r="E61" i="6"/>
  <c r="E56"/>
  <c r="E70"/>
  <c r="E62"/>
  <c r="E71"/>
  <c r="E63"/>
  <c r="E67"/>
  <c r="E57"/>
  <c r="E55"/>
  <c r="E59"/>
  <c r="E47" i="4"/>
  <c r="E54"/>
  <c r="E48"/>
  <c r="E46"/>
  <c r="E59"/>
  <c r="E60"/>
  <c r="E55"/>
  <c r="E49"/>
  <c r="E63"/>
  <c r="E57"/>
  <c r="E52"/>
  <c r="E24" i="3"/>
  <c r="E19"/>
  <c r="E18"/>
  <c r="E36" i="2"/>
  <c r="E39"/>
  <c r="D23" i="1"/>
  <c r="D21"/>
  <c r="D19"/>
  <c r="E57" i="8"/>
  <c r="E23" i="3"/>
  <c r="E43"/>
  <c r="E20"/>
  <c r="E37" i="2"/>
  <c r="E42"/>
  <c r="E31"/>
  <c r="E32"/>
  <c r="E40"/>
  <c r="E30"/>
  <c r="E33"/>
  <c r="E38"/>
  <c r="E34"/>
  <c r="E35"/>
  <c r="E69" i="6"/>
  <c r="E17" i="3"/>
  <c r="H6" i="11"/>
  <c r="H80" i="15"/>
  <c r="E54" i="6"/>
  <c r="E38" i="10"/>
  <c r="E34" i="12"/>
  <c r="E25"/>
  <c r="E58" i="4"/>
  <c r="E64"/>
  <c r="E197" i="15"/>
  <c r="L7"/>
  <c r="E56" i="4"/>
  <c r="E53" i="6"/>
  <c r="E64"/>
  <c r="D24" i="1"/>
  <c r="H43" i="4"/>
  <c r="E45" i="3"/>
  <c r="E42"/>
  <c r="E65" i="6"/>
  <c r="E34" i="10"/>
  <c r="E45"/>
  <c r="E37"/>
  <c r="E33" i="12"/>
  <c r="G15" i="1"/>
  <c r="D20" s="1"/>
  <c r="E22" i="3"/>
  <c r="E21"/>
  <c r="E15" i="9"/>
  <c r="E14" i="7"/>
  <c r="E21" s="1"/>
  <c r="H51" i="6"/>
  <c r="E19" i="5"/>
  <c r="E27" i="12"/>
  <c r="E28"/>
  <c r="E35"/>
  <c r="E29"/>
  <c r="E35" i="10"/>
  <c r="E41"/>
  <c r="E36"/>
  <c r="E50"/>
  <c r="E44"/>
  <c r="E49"/>
  <c r="E47"/>
  <c r="E48"/>
  <c r="E43"/>
  <c r="E16" i="9"/>
  <c r="E18" s="1"/>
  <c r="E17"/>
  <c r="E18" i="5"/>
  <c r="E20"/>
  <c r="E16"/>
  <c r="E17"/>
  <c r="D22" i="1"/>
  <c r="E15" i="5"/>
  <c r="E21" s="1"/>
  <c r="E47" i="8"/>
  <c r="E55"/>
  <c r="E59"/>
  <c r="E49"/>
  <c r="E52"/>
  <c r="E46"/>
  <c r="E58"/>
  <c r="E53"/>
  <c r="E50"/>
  <c r="E54"/>
  <c r="E60"/>
  <c r="E56"/>
  <c r="E51"/>
  <c r="E48"/>
  <c r="E45"/>
  <c r="E44"/>
  <c r="E61" s="1"/>
  <c r="E97" i="4"/>
  <c r="E99"/>
  <c r="E107"/>
  <c r="E109"/>
  <c r="E94"/>
  <c r="E101"/>
  <c r="E91"/>
  <c r="E38" i="3"/>
  <c r="E40"/>
  <c r="E44"/>
  <c r="E61" i="2"/>
  <c r="E67"/>
  <c r="E62"/>
  <c r="E56"/>
  <c r="E55"/>
  <c r="E60"/>
  <c r="E57"/>
  <c r="E58"/>
  <c r="E66"/>
  <c r="E69"/>
  <c r="E59"/>
  <c r="D45" i="1"/>
  <c r="D46"/>
  <c r="D50"/>
  <c r="D47"/>
  <c r="D51"/>
  <c r="D49"/>
  <c r="E10" i="11"/>
  <c r="E26" i="12"/>
  <c r="E24"/>
  <c r="E31"/>
  <c r="E42" i="10"/>
  <c r="E39"/>
  <c r="E46"/>
  <c r="E40"/>
  <c r="E106" i="4"/>
  <c r="E92"/>
  <c r="E95"/>
  <c r="E104"/>
  <c r="E98"/>
  <c r="E100"/>
  <c r="E93"/>
  <c r="E41" i="3"/>
  <c r="E39"/>
  <c r="E65" i="2"/>
  <c r="E64"/>
  <c r="E68"/>
  <c r="E63"/>
  <c r="D48" i="1"/>
  <c r="E72" i="6" l="1"/>
  <c r="E66" i="4"/>
  <c r="E25" i="3"/>
  <c r="E44" i="2"/>
  <c r="D26" i="1"/>
  <c r="E37" i="12"/>
  <c r="E52" i="10"/>
  <c r="E70" i="2"/>
  <c r="D52" i="1"/>
  <c r="E87" i="6"/>
  <c r="E110" i="4"/>
  <c r="E46" i="3"/>
</calcChain>
</file>

<file path=xl/sharedStrings.xml><?xml version="1.0" encoding="utf-8"?>
<sst xmlns="http://schemas.openxmlformats.org/spreadsheetml/2006/main" count="1210" uniqueCount="320">
  <si>
    <t>Gara</t>
  </si>
  <si>
    <t>Atleta</t>
  </si>
  <si>
    <t>Societa</t>
  </si>
  <si>
    <t>Singolo Femminile Under11</t>
  </si>
  <si>
    <t xml:space="preserve">PAVEL MAYA ANDREEA (974537) </t>
  </si>
  <si>
    <t>(413) A.S.Dilettantistica Tennistavolo Castel Goffredo</t>
  </si>
  <si>
    <t xml:space="preserve">DE NIGRIS GIULIA (980150) </t>
  </si>
  <si>
    <t>(3322) A.S.Dilettantistica Tennistavolo Coniolo</t>
  </si>
  <si>
    <t xml:space="preserve">BEGANOVIC IMANA (980145) </t>
  </si>
  <si>
    <t xml:space="preserve">TAMINI TAMINI VIKTORIA (997128) </t>
  </si>
  <si>
    <t>(3474) A.S.D. MILANO TABLE TENNIS ACADEMY</t>
  </si>
  <si>
    <t xml:space="preserve">PARMIGIANI LUDOVICA (974208) </t>
  </si>
  <si>
    <t xml:space="preserve">RICCARDI FRANCESCA (980147) </t>
  </si>
  <si>
    <t xml:space="preserve">GENTILI SOFIA (981868) </t>
  </si>
  <si>
    <t xml:space="preserve">CARMINATI AMBRA (999357) </t>
  </si>
  <si>
    <t>(441) A.S. Dilettantistica Tennistavolo Coccaglio</t>
  </si>
  <si>
    <t xml:space="preserve">ESCRIBANO MONTON GIULIA (978789) </t>
  </si>
  <si>
    <t>(2384) Tennis Tavolo Isola del Bosco Associazione Sportiva Dilettantistica</t>
  </si>
  <si>
    <t xml:space="preserve">MERLANO FRANCESCA MARIA (975085) </t>
  </si>
  <si>
    <t>(3175) S.S. Dilettantistica T.T. Bonacossa Milano S.R.L.</t>
  </si>
  <si>
    <t>Singolo Maschile Under11</t>
  </si>
  <si>
    <t xml:space="preserve">BORGHESE GIORGIO (974026) </t>
  </si>
  <si>
    <t>(1056) POLISPORTIVA TREZZANO A. S. DILETTANTISTICA SETTORE T.T.</t>
  </si>
  <si>
    <t xml:space="preserve">CAROLLO FRANCESCO (975901) </t>
  </si>
  <si>
    <t xml:space="preserve">ACQUISTAPACE SANTIAGO (975594) </t>
  </si>
  <si>
    <t xml:space="preserve">ORIANI RICCARDO (980374) </t>
  </si>
  <si>
    <t xml:space="preserve">GUENZI GABRIELE (973788) </t>
  </si>
  <si>
    <t>(175) A.S.DILETTANTISTICA - TT AQUILE AZZURRE MILANO</t>
  </si>
  <si>
    <t xml:space="preserve">PONZI GIACOMO (978092) </t>
  </si>
  <si>
    <t>(2398) U.S. VILLA ROMANO' A.S. DILETTANTISTICA</t>
  </si>
  <si>
    <t xml:space="preserve">NERI MASSIMO (1000895) </t>
  </si>
  <si>
    <t>(3486) U.S.D. VISCONTINI</t>
  </si>
  <si>
    <t xml:space="preserve">RUBES NOAH (974411) </t>
  </si>
  <si>
    <t xml:space="preserve">PORTA FRANCO (992620) </t>
  </si>
  <si>
    <t xml:space="preserve">SOMAINI MATTIA (980008) </t>
  </si>
  <si>
    <t xml:space="preserve">NICOLETTI THOMAS (981318) </t>
  </si>
  <si>
    <t>(3328) A.S. Dilettantistica New TT Pieve Emanuele</t>
  </si>
  <si>
    <t xml:space="preserve">DALBONI FEDERICO (979723) </t>
  </si>
  <si>
    <t>(2922) Polisportiva Bagnolese Associazione Sportiva Dilettantistica</t>
  </si>
  <si>
    <t xml:space="preserve">MARCHI GIOVANNI (975475) </t>
  </si>
  <si>
    <t xml:space="preserve">ANGELILLO ANDREA (968211) </t>
  </si>
  <si>
    <t xml:space="preserve">VERGANI GIULIO (981559) </t>
  </si>
  <si>
    <t xml:space="preserve">GUZMAN CARCAMO HECTOR JULIAN (973288) </t>
  </si>
  <si>
    <t>Singolo Femminile Under13</t>
  </si>
  <si>
    <t xml:space="preserve">CRIPPA BEATRICE (969802) </t>
  </si>
  <si>
    <t>(1597) ASCA T.T. A.S.Dilettantistica Cassano D'Adda</t>
  </si>
  <si>
    <t xml:space="preserve">MARROCCOLI GAIA (972520) </t>
  </si>
  <si>
    <t>(1438) A.S.Dilettantistica Tennistavolo Vallecamonica</t>
  </si>
  <si>
    <t xml:space="preserve">TROZZO GIULIA (978838) </t>
  </si>
  <si>
    <t>(3286) TT Silver Living Associazione Sportiva Dilettantistica</t>
  </si>
  <si>
    <t xml:space="preserve">ZAPPA CRISTINA (972416) </t>
  </si>
  <si>
    <t xml:space="preserve">BUFALINO VASILISA CHIARA (971339) </t>
  </si>
  <si>
    <t xml:space="preserve">RODELLA AURORA (978065) </t>
  </si>
  <si>
    <t xml:space="preserve">BARBIERI AGATA (980234) </t>
  </si>
  <si>
    <t xml:space="preserve">TRONO BENEDETTA (975129) </t>
  </si>
  <si>
    <t xml:space="preserve">COLOMBO ELISABETTA (981000) </t>
  </si>
  <si>
    <t>Singolo Maschile Under13</t>
  </si>
  <si>
    <t xml:space="preserve">GRAUR ROBERT (967869) </t>
  </si>
  <si>
    <t xml:space="preserve">CAMPOREALE DAVIDE (949978) </t>
  </si>
  <si>
    <t>(307) Polisportiva San Giorgio Limito A.S. Dilettantistica</t>
  </si>
  <si>
    <t xml:space="preserve">PEREGO ANDREA (973978) </t>
  </si>
  <si>
    <t xml:space="preserve">SASSI CHRISTIAN (961003) </t>
  </si>
  <si>
    <t xml:space="preserve">METELLI DAVIDE (973488) </t>
  </si>
  <si>
    <t xml:space="preserve">RAMAZZINI LUCA (967145) </t>
  </si>
  <si>
    <t xml:space="preserve">MARTINELLI LUCA (960942) </t>
  </si>
  <si>
    <t>(317) A. Dilettantistica Tennistavolo Saronno</t>
  </si>
  <si>
    <t xml:space="preserve">FERRARI FILIPPO (973563) </t>
  </si>
  <si>
    <t>(3037) Associazione Sportiva Dilettantistica Tennistavolo Marco Polo</t>
  </si>
  <si>
    <t xml:space="preserve">ZAPPELLI ALESSIO (970437) </t>
  </si>
  <si>
    <t xml:space="preserve">VERGANI FEDERICO (975134) </t>
  </si>
  <si>
    <t xml:space="preserve">DALMASCHIO PIETRO (971955) </t>
  </si>
  <si>
    <t xml:space="preserve">ACQUARONE DAVIDE (974559) </t>
  </si>
  <si>
    <t>(3278) Polisportiva Dilettantistica Fortitudo</t>
  </si>
  <si>
    <t xml:space="preserve">VENTOLA FRANCESCO (972138) </t>
  </si>
  <si>
    <t xml:space="preserve">PUGNO LEONARDO NAOYA (979228) </t>
  </si>
  <si>
    <t xml:space="preserve">LANGE GIORGIO (979445) </t>
  </si>
  <si>
    <t>(1068) Associazione Sportiva Dilettantistica Tennistavolo Valmadrera</t>
  </si>
  <si>
    <t xml:space="preserve">GIUPPONI LORENZO MATTIA (974357) </t>
  </si>
  <si>
    <t xml:space="preserve">DI SERI GIACOMO (999072) </t>
  </si>
  <si>
    <t xml:space="preserve">SCIENZA GIULIO (999077) </t>
  </si>
  <si>
    <t xml:space="preserve">RIGO SAMUELE (1000860) </t>
  </si>
  <si>
    <t>(3215) A.S. Dilettantistica Tennis Tavolo Vedano Olona</t>
  </si>
  <si>
    <t xml:space="preserve">PIROTTA GIOVANNI (997121) </t>
  </si>
  <si>
    <t xml:space="preserve">SANTAMBROGIO CRISTIAN (999080) </t>
  </si>
  <si>
    <t xml:space="preserve">TENTORIO TOMMASO (999075) </t>
  </si>
  <si>
    <t xml:space="preserve">VIANI TOMMASO (1000520) </t>
  </si>
  <si>
    <t xml:space="preserve">VOZA TOMMASO SIMONE (1000861) </t>
  </si>
  <si>
    <t xml:space="preserve">CARMINATI MICHELE (977884) </t>
  </si>
  <si>
    <t xml:space="preserve">PORTA CORIGLIANO NAZZARENO (992621) </t>
  </si>
  <si>
    <t xml:space="preserve">DI BARTOLOMEO LUCA (979871) </t>
  </si>
  <si>
    <t xml:space="preserve">COLOMBO LEONARDO (975680) </t>
  </si>
  <si>
    <t xml:space="preserve">MAZZOTTA MATTEO (978181) </t>
  </si>
  <si>
    <t>(3049) A.S. Dilettantistica Tennistavolo Olgiate Olona</t>
  </si>
  <si>
    <t xml:space="preserve">OLPER MARCO (978539) </t>
  </si>
  <si>
    <t xml:space="preserve">FANARI SAMUEL (975834) </t>
  </si>
  <si>
    <t>Singolo Femminile Under15</t>
  </si>
  <si>
    <t xml:space="preserve">GALLI ALICE (949178) </t>
  </si>
  <si>
    <t xml:space="preserve">MARINELLI AZZURRA (944848) </t>
  </si>
  <si>
    <t xml:space="preserve">DOSSI ARIANNA (951253) </t>
  </si>
  <si>
    <t>(81) A.S. DILETTANTISTICA TENNIS TAVOLO VARESE</t>
  </si>
  <si>
    <t xml:space="preserve">ZUCCHI ROSSANA (951104) </t>
  </si>
  <si>
    <t xml:space="preserve">BARONE REBECCA (984655) </t>
  </si>
  <si>
    <t xml:space="preserve">CONSOLANDI MARIA (970601) </t>
  </si>
  <si>
    <t>Singolo Maschile Under15</t>
  </si>
  <si>
    <t xml:space="preserve">PAGANO FRANCESCO (951252) </t>
  </si>
  <si>
    <t xml:space="preserve">CASTALDO MARCO (967034) </t>
  </si>
  <si>
    <t xml:space="preserve">NINO GABRIELE (971004) </t>
  </si>
  <si>
    <t xml:space="preserve">CANDIDA LEONARDO (971782) </t>
  </si>
  <si>
    <t xml:space="preserve">MUTTI GABRIELE (943286) </t>
  </si>
  <si>
    <t xml:space="preserve">FORNO GIACOMO (948942) </t>
  </si>
  <si>
    <t xml:space="preserve">MENSA MARCO (959377) </t>
  </si>
  <si>
    <t xml:space="preserve">TRAVAGLIATI MARCO (946065) </t>
  </si>
  <si>
    <t xml:space="preserve">BUZZONI NICOLO' (960752) </t>
  </si>
  <si>
    <t xml:space="preserve">CATTANEO NICOLO' (969658) </t>
  </si>
  <si>
    <t xml:space="preserve">PRETI ALESSIO (975567) </t>
  </si>
  <si>
    <t xml:space="preserve">ZANZARZI MARCELLO (948787) </t>
  </si>
  <si>
    <t xml:space="preserve">BETTELLI SIMONE (959601) </t>
  </si>
  <si>
    <t xml:space="preserve">PELUSO ALESSANDRO (978659) </t>
  </si>
  <si>
    <t>(2286) ASD TENNISTAVOLO VIGEVANO SPORT</t>
  </si>
  <si>
    <t xml:space="preserve">PETTAZZONI ANDREA (971105) </t>
  </si>
  <si>
    <t xml:space="preserve">TEMPINI LORENZO (969239) </t>
  </si>
  <si>
    <t xml:space="preserve">TROZZO ALESSANDRO (975568) </t>
  </si>
  <si>
    <t xml:space="preserve">DEAMBROGIO RICCARDO (973590) </t>
  </si>
  <si>
    <t>(150) C.A.Te.T. 'FLORENS' Associazione Sportiva Dilettantistica</t>
  </si>
  <si>
    <t xml:space="preserve">MINEO MARCO (967592) </t>
  </si>
  <si>
    <t xml:space="preserve">GHIRELLI ALESSIO (999029) </t>
  </si>
  <si>
    <t xml:space="preserve">TIRIMACCO SEBASTIAN (1000061) </t>
  </si>
  <si>
    <t xml:space="preserve">GESSATI SIMONE (1000060) </t>
  </si>
  <si>
    <t xml:space="preserve">MAGUGLIANI ENEA (1000122) </t>
  </si>
  <si>
    <t xml:space="preserve">TUNIZ ANDREA (978011) </t>
  </si>
  <si>
    <t xml:space="preserve">LODA GIORGIO (972440) </t>
  </si>
  <si>
    <t xml:space="preserve">FICI FEDERICO GUGLIELMO (975332) </t>
  </si>
  <si>
    <t xml:space="preserve">BELTRAMI LUCA (979929) </t>
  </si>
  <si>
    <t xml:space="preserve">SCAPPI NICOLA (954447) </t>
  </si>
  <si>
    <t>(77) Associazione Sportiva Dilettantistica Tennistavolo Parabiago</t>
  </si>
  <si>
    <t xml:space="preserve">MOLENA TOMMASO (973540) </t>
  </si>
  <si>
    <t xml:space="preserve">MANGO DAVIDE (974541) </t>
  </si>
  <si>
    <t>Singolo Femminile Under17</t>
  </si>
  <si>
    <t xml:space="preserve">FILIPPI GIORGIA (945975) </t>
  </si>
  <si>
    <t xml:space="preserve">CICUTTINI CECILIA (944957) </t>
  </si>
  <si>
    <t xml:space="preserve">DAVERIO CHIARA (950467) </t>
  </si>
  <si>
    <t xml:space="preserve">BENASSI ALESSANDRA (944813) </t>
  </si>
  <si>
    <t xml:space="preserve">TOGNALI MARIA (944311) </t>
  </si>
  <si>
    <t xml:space="preserve">LIBRETTI AMELIA (948966) </t>
  </si>
  <si>
    <t xml:space="preserve">DUCOLI GIADA (944312) </t>
  </si>
  <si>
    <t xml:space="preserve">ZAPPAVIGNA ALICE (947316) </t>
  </si>
  <si>
    <t xml:space="preserve">CASTIGLIONI ALESSIA (957730) </t>
  </si>
  <si>
    <t>(2077) Gruppo Sportivo Villa Guardia SOC. COOP. A R.L. S.D.</t>
  </si>
  <si>
    <t>Singolo Maschile Under17</t>
  </si>
  <si>
    <t xml:space="preserve">GARBATI ALBERTO (967453) </t>
  </si>
  <si>
    <t>(3046) S.S. Dilettantistica Milano Sport Tennistavolo S.R.L.</t>
  </si>
  <si>
    <t xml:space="preserve">NARDUCCI CHRISTIAN (959378) </t>
  </si>
  <si>
    <t>(718) A.S. Dilettantistica Tennistavolo Morelli</t>
  </si>
  <si>
    <t xml:space="preserve">SALA MATTIA (946042) </t>
  </si>
  <si>
    <t>(2538) U.S. Olimpia A.S. Dilettantistica Sez. T.T.</t>
  </si>
  <si>
    <t xml:space="preserve">FAMA' CHRISTIAN (943934) </t>
  </si>
  <si>
    <t xml:space="preserve">GIACOBBE FEDERICO (960464) </t>
  </si>
  <si>
    <t xml:space="preserve">GRITTI GIORGIO (975582) </t>
  </si>
  <si>
    <t xml:space="preserve">PRADA SAMUELE (950671) </t>
  </si>
  <si>
    <t xml:space="preserve">GAINOTTI NOAH (968906) </t>
  </si>
  <si>
    <t xml:space="preserve">DE MARTINO TOMMASO (970050) </t>
  </si>
  <si>
    <t xml:space="preserve">BARONI GIAMMARCO (948524) </t>
  </si>
  <si>
    <t xml:space="preserve">PEZZALI LEONARDO (973436) </t>
  </si>
  <si>
    <t xml:space="preserve">SIMONELLI NICOLA (960298) </t>
  </si>
  <si>
    <t xml:space="preserve">BETTELLI MATTEO (959600) </t>
  </si>
  <si>
    <t xml:space="preserve">PROCACCIANTE ALESSIO (978267) </t>
  </si>
  <si>
    <t>Singolo Femminile Under19</t>
  </si>
  <si>
    <t xml:space="preserve">BUSNARDO MILENA (937102) </t>
  </si>
  <si>
    <t xml:space="preserve">UBOLDI MELISSA (967049) </t>
  </si>
  <si>
    <t>Singolo Maschile Under19</t>
  </si>
  <si>
    <t xml:space="preserve">PAGANO ALESSANDRO (950469) </t>
  </si>
  <si>
    <t xml:space="preserve">CUOLUVARIS MATTIA (939881) </t>
  </si>
  <si>
    <t xml:space="preserve">PEZZINI DAVIDE (933835) </t>
  </si>
  <si>
    <t xml:space="preserve">LANCINI GABRIELE (938108) </t>
  </si>
  <si>
    <t xml:space="preserve">GIACOMETTI THOMAS (933866) </t>
  </si>
  <si>
    <t xml:space="preserve">BRUNI FILIPPO (966903) </t>
  </si>
  <si>
    <t xml:space="preserve">BONAFIN DANIELE (939840) </t>
  </si>
  <si>
    <t xml:space="preserve">GUERRA LORENZO (963790) </t>
  </si>
  <si>
    <t xml:space="preserve">RIBOLDI CIAPPINA PIERANGELO (969418) </t>
  </si>
  <si>
    <t xml:space="preserve">LIUZZI ANDREA (950641) </t>
  </si>
  <si>
    <t xml:space="preserve">CONTE ALESSANDRO (968689) </t>
  </si>
  <si>
    <t xml:space="preserve">VANELLA JACOPO (969148) </t>
  </si>
  <si>
    <t xml:space="preserve">PIERMATTEO EMANUELE (978288) </t>
  </si>
  <si>
    <t xml:space="preserve">ROSSI VLADIMIR (952362) </t>
  </si>
  <si>
    <t xml:space="preserve">TESTI FRANCESCO (971360) </t>
  </si>
  <si>
    <t xml:space="preserve">STEVAN SIMONE (969732) </t>
  </si>
  <si>
    <t xml:space="preserve">LECCHI LORENZO (973433) </t>
  </si>
  <si>
    <t xml:space="preserve">GATTI DAVIDE (969075) </t>
  </si>
  <si>
    <t xml:space="preserve">ROCCA CHRISTIAN (950586) </t>
  </si>
  <si>
    <t>Singolo Femminile Under21</t>
  </si>
  <si>
    <t xml:space="preserve">CICUTTINI AURORA (926535) </t>
  </si>
  <si>
    <t xml:space="preserve">THAI KIM LAN ELENA (928707) </t>
  </si>
  <si>
    <t xml:space="preserve">PUSINERI BEATRICE (946203) </t>
  </si>
  <si>
    <t>Singolo Maschile Under21</t>
  </si>
  <si>
    <t xml:space="preserve">LAZZARATO FRANCESCO (967718) </t>
  </si>
  <si>
    <t xml:space="preserve">ALFANO FEDERICO (936722) </t>
  </si>
  <si>
    <t xml:space="preserve">PILLA LORENZO (954959) </t>
  </si>
  <si>
    <t xml:space="preserve">DI GIOIA GIOSUE' (973811) </t>
  </si>
  <si>
    <t xml:space="preserve">FORTUZZI LUCA (978498) </t>
  </si>
  <si>
    <t>1^ Prova Vedano Olona (VA)</t>
  </si>
  <si>
    <t xml:space="preserve">MORAS STEFANO (928670) </t>
  </si>
  <si>
    <t xml:space="preserve">DI CARLO CLAUDIO (928115) </t>
  </si>
  <si>
    <t xml:space="preserve">VALCARENGHI MATTEO (939962) </t>
  </si>
  <si>
    <t xml:space="preserve">VIOLIN LORENZO (958617) </t>
  </si>
  <si>
    <t xml:space="preserve">COLECCHIA MATTEO (940509) </t>
  </si>
  <si>
    <t xml:space="preserve">BIANCHINI SAMUELE (949614) </t>
  </si>
  <si>
    <t xml:space="preserve">SCARANO ANTONIO (974093) </t>
  </si>
  <si>
    <t xml:space="preserve">DE COCCO GABRIELE (959388) </t>
  </si>
  <si>
    <t xml:space="preserve">BENIN MATTEO (974090) </t>
  </si>
  <si>
    <t>(455) Tennis Tavolo Gallarate Associazione Sportiva Dilettantistica</t>
  </si>
  <si>
    <t xml:space="preserve">VALENTINI ENRICO (938646) </t>
  </si>
  <si>
    <t>(2526) A.S. Dilettantistica Don Bosco - GSO Arese</t>
  </si>
  <si>
    <t xml:space="preserve">MAPELLI LEONARDO (959809) </t>
  </si>
  <si>
    <t xml:space="preserve">BUZZONI AMELIA (975876) </t>
  </si>
  <si>
    <t xml:space="preserve">RUFFONI CAMILLA (1001601) </t>
  </si>
  <si>
    <t>2^prova Milano</t>
  </si>
  <si>
    <t xml:space="preserve">MARCHI ALESSANDRO (1001518) </t>
  </si>
  <si>
    <t xml:space="preserve">RONDANI JACOPO (980248) </t>
  </si>
  <si>
    <t xml:space="preserve">FAVINI NICOLO' (979546) </t>
  </si>
  <si>
    <t xml:space="preserve">ROMANÒ PIETRO (973083) </t>
  </si>
  <si>
    <t xml:space="preserve">CAMOZZI MATTIA (974613) </t>
  </si>
  <si>
    <t xml:space="preserve">NEODO GIULIA (998676) </t>
  </si>
  <si>
    <t xml:space="preserve">ANTERI RACHELE (999622) </t>
  </si>
  <si>
    <t xml:space="preserve">BRUNELLO ELIA (973161) </t>
  </si>
  <si>
    <t>(3481) SUZZARA FENICE A.S.D.</t>
  </si>
  <si>
    <t xml:space="preserve">CAVALLARO MATTEO (979009) </t>
  </si>
  <si>
    <t xml:space="preserve">PIGOZZI NIKOLAS (1000521) </t>
  </si>
  <si>
    <t xml:space="preserve">POPA SEBASTIAN (1001602) </t>
  </si>
  <si>
    <t xml:space="preserve">ROMOLI NICOLAS (979465) </t>
  </si>
  <si>
    <t xml:space="preserve">FETTOLINI GRETA (967149) </t>
  </si>
  <si>
    <t xml:space="preserve">ZARELLI DARMUTTI REBECCA (973741) </t>
  </si>
  <si>
    <t xml:space="preserve">PULEO ACHILLE (971104) </t>
  </si>
  <si>
    <t xml:space="preserve">MAZZOTTA MARCO (978178) </t>
  </si>
  <si>
    <t xml:space="preserve">MAIOLINI FRANCESCO (980243) </t>
  </si>
  <si>
    <t xml:space="preserve">INCANTALUPO SIMONE (973675) </t>
  </si>
  <si>
    <t xml:space="preserve">ORNAGHI LORENZO (969779) </t>
  </si>
  <si>
    <t xml:space="preserve">LUNGARELLA GIOVANNI (949260) </t>
  </si>
  <si>
    <t xml:space="preserve">GHIRARDELLO MARTIN (999905) </t>
  </si>
  <si>
    <t xml:space="preserve">CAFFI FEDERICO (979885) </t>
  </si>
  <si>
    <t xml:space="preserve">ANOSTINI SIMONE (1000123) </t>
  </si>
  <si>
    <t xml:space="preserve">ALBERTI NICOLO' (999858) </t>
  </si>
  <si>
    <t xml:space="preserve">CANTONI STEFANO (998312) </t>
  </si>
  <si>
    <t xml:space="preserve">BERTOLINI DENIS (978558) </t>
  </si>
  <si>
    <t xml:space="preserve">AVANZA SIMEONE RICCARDO (975437) </t>
  </si>
  <si>
    <t xml:space="preserve">MAGNI FILIPPO (974027) </t>
  </si>
  <si>
    <t xml:space="preserve">MALECI MATTEO (975084) </t>
  </si>
  <si>
    <t xml:space="preserve">SCIRE' EMANUELE (974513) </t>
  </si>
  <si>
    <t xml:space="preserve">TORTI ANDREA (976274) </t>
  </si>
  <si>
    <t xml:space="preserve">COSMAI GAIA (958581) </t>
  </si>
  <si>
    <t xml:space="preserve">APARO NICOLA (957813) </t>
  </si>
  <si>
    <t xml:space="preserve">BINI LUDOVICO (973333) </t>
  </si>
  <si>
    <t xml:space="preserve">TREGAMBE ROMAN (957819) </t>
  </si>
  <si>
    <t xml:space="preserve">FERRARI CRISTIANO (957806) </t>
  </si>
  <si>
    <t xml:space="preserve">CIMPANELLI SIMONE (942815) </t>
  </si>
  <si>
    <t xml:space="preserve">FERRO ALESSANDRO (972206) </t>
  </si>
  <si>
    <t xml:space="preserve">LANZO RICCARDO (950217) </t>
  </si>
  <si>
    <t xml:space="preserve">NANNINI GOFFREDO RIDOLFO (970378) </t>
  </si>
  <si>
    <t xml:space="preserve">MONTUSCHI LUCA (971429) </t>
  </si>
  <si>
    <t xml:space="preserve">BRUGNA ALESSANDRO (976322) </t>
  </si>
  <si>
    <t xml:space="preserve">CEPPATELLI LORENZO (984697) </t>
  </si>
  <si>
    <t xml:space="preserve">RAD SERENA (934364) </t>
  </si>
  <si>
    <t xml:space="preserve">DICESARE SARA (944690) </t>
  </si>
  <si>
    <t xml:space="preserve">MANTEGAZZA VIRGINIA (997202) </t>
  </si>
  <si>
    <t xml:space="preserve">MARRA GABRIEL (943941) </t>
  </si>
  <si>
    <t xml:space="preserve">SETTEMBRINI NICOLO' (968462) </t>
  </si>
  <si>
    <t xml:space="preserve">MAERAN DAVIDE (935454) </t>
  </si>
  <si>
    <t xml:space="preserve">BOMBARDIERI GIOVANNI (975267) </t>
  </si>
  <si>
    <t xml:space="preserve">ZUCCHETTI MATTIA (971354) </t>
  </si>
  <si>
    <t xml:space="preserve">CANOBBIO ANDREA (978238) </t>
  </si>
  <si>
    <t>2^Prova Milano</t>
  </si>
  <si>
    <t>Punti Totali</t>
  </si>
  <si>
    <t>1^Prova</t>
  </si>
  <si>
    <t>2^Prova</t>
  </si>
  <si>
    <t>Vedano Olona (A)</t>
  </si>
  <si>
    <t>Milano</t>
  </si>
  <si>
    <t>1^ e2^ Prova</t>
  </si>
  <si>
    <t>1^Prova vedano Olona (VA)</t>
  </si>
  <si>
    <t>Punti Società</t>
  </si>
  <si>
    <t xml:space="preserve">CLASSIFICA DOPO 2 PROVE </t>
  </si>
  <si>
    <t>PREMIO PRESENZA</t>
  </si>
  <si>
    <t>3^Prova</t>
  </si>
  <si>
    <t>Vigevano</t>
  </si>
  <si>
    <t>3^Prova Vigevano</t>
  </si>
  <si>
    <t>(3243) Associazione Sportiva Dilettantistica Tennis Tavolo Urania</t>
  </si>
  <si>
    <t xml:space="preserve">RAHALEVICH ALEXIA (1002961) </t>
  </si>
  <si>
    <t xml:space="preserve">ELEFANTE TOMMASO (979544) </t>
  </si>
  <si>
    <t xml:space="preserve">GALLI FILIPPO (973614) </t>
  </si>
  <si>
    <t xml:space="preserve">MAIRANO ALICE (1001193) </t>
  </si>
  <si>
    <t xml:space="preserve">DELERAICO GABRIEL (961010) </t>
  </si>
  <si>
    <t xml:space="preserve">CRIPPA ALBERTO (999070) </t>
  </si>
  <si>
    <t xml:space="preserve">WANG DAVIDE (997126) </t>
  </si>
  <si>
    <t xml:space="preserve">GALLI EDOARDO (971074) </t>
  </si>
  <si>
    <t xml:space="preserve">FORTUZZI MANUEL (972884) </t>
  </si>
  <si>
    <t xml:space="preserve">MONTI MARCELLO (999212) </t>
  </si>
  <si>
    <t xml:space="preserve">CRIPPA MATTEO (970938) </t>
  </si>
  <si>
    <t xml:space="preserve">CUZZONI CRISTIAN (979887) </t>
  </si>
  <si>
    <t xml:space="preserve">CIANCI SEBASTIANO (997119) </t>
  </si>
  <si>
    <t xml:space="preserve">AROSIO SAMUELE (979537) </t>
  </si>
  <si>
    <t xml:space="preserve">LIUZZI CLAUDIO (975620) </t>
  </si>
  <si>
    <t xml:space="preserve">RESTAINO MATTEO (959431) </t>
  </si>
  <si>
    <t xml:space="preserve">MALDI GABRIELE (948676) </t>
  </si>
  <si>
    <t xml:space="preserve">BASSI LEONARDO (928710) </t>
  </si>
  <si>
    <t xml:space="preserve">MARTINELLI ROBERTO (936494) </t>
  </si>
  <si>
    <t>11F</t>
  </si>
  <si>
    <t>11M</t>
  </si>
  <si>
    <t>13F</t>
  </si>
  <si>
    <t>13M</t>
  </si>
  <si>
    <t>15F</t>
  </si>
  <si>
    <t>15M</t>
  </si>
  <si>
    <t>17F</t>
  </si>
  <si>
    <t>17M</t>
  </si>
  <si>
    <t>19F</t>
  </si>
  <si>
    <t>19M</t>
  </si>
  <si>
    <t>21F</t>
  </si>
  <si>
    <t>21M</t>
  </si>
  <si>
    <t>Punteggio Totale Società</t>
  </si>
  <si>
    <t xml:space="preserve">CLASSIFICA DOPO 3 PROVE </t>
  </si>
  <si>
    <t>Punteggio finale</t>
  </si>
  <si>
    <t>Premio presenza</t>
  </si>
  <si>
    <t>Q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</si>
</sst>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opLeftCell="B1" workbookViewId="0">
      <selection activeCell="B26" sqref="B26"/>
    </sheetView>
  </sheetViews>
  <sheetFormatPr defaultRowHeight="14.4"/>
  <cols>
    <col min="1" max="1" width="23.44140625" bestFit="1" customWidth="1"/>
    <col min="2" max="3" width="61.5546875" bestFit="1" customWidth="1"/>
    <col min="4" max="4" width="24.33203125" style="1" bestFit="1" customWidth="1"/>
    <col min="5" max="5" width="13.88671875" style="1" bestFit="1" customWidth="1"/>
    <col min="6" max="6" width="15.6640625" style="1" bestFit="1" customWidth="1"/>
    <col min="7" max="7" width="10.33203125" style="1" bestFit="1" customWidth="1"/>
    <col min="8" max="8" width="11.5546875" bestFit="1" customWidth="1"/>
  </cols>
  <sheetData>
    <row r="1" spans="1:9">
      <c r="A1" t="s">
        <v>0</v>
      </c>
      <c r="B1" t="s">
        <v>1</v>
      </c>
      <c r="C1" t="s">
        <v>2</v>
      </c>
      <c r="D1" s="1" t="s">
        <v>199</v>
      </c>
      <c r="E1" s="3" t="s">
        <v>269</v>
      </c>
      <c r="F1" s="3" t="s">
        <v>282</v>
      </c>
      <c r="G1" s="1" t="s">
        <v>270</v>
      </c>
      <c r="H1" t="s">
        <v>277</v>
      </c>
    </row>
    <row r="2" spans="1:9">
      <c r="B2" t="s">
        <v>16</v>
      </c>
      <c r="C2" t="s">
        <v>17</v>
      </c>
      <c r="D2" s="1">
        <v>20</v>
      </c>
      <c r="E2" s="1">
        <v>10</v>
      </c>
      <c r="F2" s="1">
        <v>20</v>
      </c>
      <c r="G2" s="1">
        <f t="shared" ref="G2:G14" si="0">D2+E2+F2</f>
        <v>50</v>
      </c>
      <c r="I2" t="s">
        <v>319</v>
      </c>
    </row>
    <row r="3" spans="1:9">
      <c r="B3" t="s">
        <v>11</v>
      </c>
      <c r="C3" t="s">
        <v>5</v>
      </c>
      <c r="D3" s="1">
        <v>14</v>
      </c>
      <c r="E3" s="1">
        <v>10</v>
      </c>
      <c r="F3" s="1">
        <v>14</v>
      </c>
      <c r="G3" s="1">
        <f t="shared" si="0"/>
        <v>38</v>
      </c>
      <c r="I3" t="s">
        <v>319</v>
      </c>
    </row>
    <row r="4" spans="1:9">
      <c r="B4" s="2" t="s">
        <v>18</v>
      </c>
      <c r="C4" t="s">
        <v>19</v>
      </c>
      <c r="D4" s="1">
        <v>0</v>
      </c>
      <c r="E4" s="1">
        <v>14</v>
      </c>
      <c r="F4" s="1">
        <v>10</v>
      </c>
      <c r="G4" s="1">
        <f t="shared" si="0"/>
        <v>24</v>
      </c>
    </row>
    <row r="5" spans="1:9">
      <c r="A5" t="s">
        <v>3</v>
      </c>
      <c r="B5" s="2" t="s">
        <v>213</v>
      </c>
      <c r="C5" t="s">
        <v>47</v>
      </c>
      <c r="D5" s="1">
        <v>0</v>
      </c>
      <c r="E5" s="1">
        <v>20</v>
      </c>
      <c r="G5" s="1">
        <f t="shared" si="0"/>
        <v>20</v>
      </c>
    </row>
    <row r="6" spans="1:9">
      <c r="B6" s="2" t="s">
        <v>214</v>
      </c>
      <c r="C6" t="s">
        <v>5</v>
      </c>
      <c r="D6" s="1">
        <v>0</v>
      </c>
      <c r="E6" s="1">
        <v>6</v>
      </c>
      <c r="F6" s="1">
        <v>10</v>
      </c>
      <c r="G6" s="1">
        <f t="shared" si="0"/>
        <v>16</v>
      </c>
    </row>
    <row r="7" spans="1:9">
      <c r="B7" t="s">
        <v>4</v>
      </c>
      <c r="C7" t="s">
        <v>5</v>
      </c>
      <c r="D7" s="1">
        <v>10</v>
      </c>
      <c r="E7" s="1">
        <v>2</v>
      </c>
      <c r="F7" s="1">
        <v>2</v>
      </c>
      <c r="G7" s="1">
        <f t="shared" si="0"/>
        <v>14</v>
      </c>
    </row>
    <row r="8" spans="1:9">
      <c r="B8" t="s">
        <v>12</v>
      </c>
      <c r="C8" t="s">
        <v>7</v>
      </c>
      <c r="D8" s="1">
        <v>10</v>
      </c>
      <c r="E8" s="1">
        <v>2</v>
      </c>
      <c r="G8" s="1">
        <f t="shared" si="0"/>
        <v>12</v>
      </c>
    </row>
    <row r="9" spans="1:9">
      <c r="B9" t="s">
        <v>14</v>
      </c>
      <c r="C9" t="s">
        <v>15</v>
      </c>
      <c r="D9" s="1">
        <v>2</v>
      </c>
      <c r="E9" s="1">
        <v>6</v>
      </c>
      <c r="G9" s="1">
        <f t="shared" si="0"/>
        <v>8</v>
      </c>
    </row>
    <row r="10" spans="1:9">
      <c r="B10" t="s">
        <v>13</v>
      </c>
      <c r="C10" t="s">
        <v>7</v>
      </c>
      <c r="D10" s="1">
        <v>6</v>
      </c>
      <c r="E10" s="1">
        <v>2</v>
      </c>
      <c r="G10" s="1">
        <f t="shared" si="0"/>
        <v>8</v>
      </c>
    </row>
    <row r="11" spans="1:9">
      <c r="B11" t="s">
        <v>6</v>
      </c>
      <c r="C11" t="s">
        <v>7</v>
      </c>
      <c r="D11" s="1">
        <v>6</v>
      </c>
      <c r="E11" s="1">
        <v>0</v>
      </c>
      <c r="G11" s="1">
        <f t="shared" si="0"/>
        <v>6</v>
      </c>
    </row>
    <row r="12" spans="1:9">
      <c r="B12" t="s">
        <v>9</v>
      </c>
      <c r="C12" t="s">
        <v>10</v>
      </c>
      <c r="D12" s="1">
        <v>2</v>
      </c>
      <c r="E12" s="1">
        <v>2</v>
      </c>
      <c r="F12" s="1">
        <v>2</v>
      </c>
      <c r="G12" s="1">
        <f t="shared" si="0"/>
        <v>6</v>
      </c>
    </row>
    <row r="13" spans="1:9">
      <c r="B13" t="s">
        <v>8</v>
      </c>
      <c r="C13" t="s">
        <v>7</v>
      </c>
      <c r="D13" s="1">
        <v>2</v>
      </c>
      <c r="E13" s="1">
        <v>2</v>
      </c>
      <c r="G13" s="1">
        <f t="shared" si="0"/>
        <v>4</v>
      </c>
    </row>
    <row r="14" spans="1:9">
      <c r="B14" s="7" t="s">
        <v>284</v>
      </c>
      <c r="C14" t="s">
        <v>17</v>
      </c>
      <c r="F14" s="1">
        <v>2</v>
      </c>
      <c r="G14" s="4">
        <f t="shared" si="0"/>
        <v>2</v>
      </c>
    </row>
    <row r="15" spans="1:9">
      <c r="G15" s="1">
        <f>G2+G3+G4+G5+G6+G7+G8+G9+G10+G11+G12+G13+G14</f>
        <v>208</v>
      </c>
    </row>
    <row r="19" spans="3:5">
      <c r="C19" t="s">
        <v>47</v>
      </c>
      <c r="D19" s="1">
        <f>G5</f>
        <v>20</v>
      </c>
      <c r="E19" s="1">
        <v>20</v>
      </c>
    </row>
    <row r="20" spans="3:5">
      <c r="C20" t="s">
        <v>17</v>
      </c>
      <c r="D20" s="1">
        <f>G2+G14</f>
        <v>52</v>
      </c>
      <c r="E20" s="1">
        <v>52</v>
      </c>
    </row>
    <row r="21" spans="3:5">
      <c r="C21" t="s">
        <v>19</v>
      </c>
      <c r="D21" s="1">
        <f>G4</f>
        <v>24</v>
      </c>
      <c r="E21" s="1">
        <v>24</v>
      </c>
    </row>
    <row r="22" spans="3:5">
      <c r="C22" t="s">
        <v>7</v>
      </c>
      <c r="D22" s="1">
        <f>G8+G10+G11+G13</f>
        <v>30</v>
      </c>
      <c r="E22" s="1">
        <v>30</v>
      </c>
    </row>
    <row r="23" spans="3:5">
      <c r="C23" t="s">
        <v>10</v>
      </c>
      <c r="D23" s="1">
        <f>G12</f>
        <v>6</v>
      </c>
      <c r="E23" s="1">
        <v>6</v>
      </c>
    </row>
    <row r="24" spans="3:5">
      <c r="C24" t="s">
        <v>5</v>
      </c>
      <c r="D24" s="1">
        <f>G3+G6+G7</f>
        <v>68</v>
      </c>
      <c r="E24" s="1">
        <v>68</v>
      </c>
    </row>
    <row r="25" spans="3:5">
      <c r="C25" t="s">
        <v>15</v>
      </c>
      <c r="D25" s="4">
        <f>G9</f>
        <v>8</v>
      </c>
      <c r="E25" s="1">
        <v>8</v>
      </c>
    </row>
    <row r="26" spans="3:5">
      <c r="D26" s="1">
        <f>D19+D20+D21+D22+D23+D24+D25</f>
        <v>208</v>
      </c>
    </row>
    <row r="44" spans="3:4">
      <c r="D44" s="2" t="s">
        <v>277</v>
      </c>
    </row>
    <row r="45" spans="3:4">
      <c r="C45" t="s">
        <v>47</v>
      </c>
      <c r="D45">
        <f>G2</f>
        <v>50</v>
      </c>
    </row>
    <row r="46" spans="3:4">
      <c r="C46" t="s">
        <v>17</v>
      </c>
      <c r="D46">
        <f>G3</f>
        <v>38</v>
      </c>
    </row>
    <row r="47" spans="3:4">
      <c r="C47" t="s">
        <v>19</v>
      </c>
      <c r="D47">
        <f>G4</f>
        <v>24</v>
      </c>
    </row>
    <row r="48" spans="3:4">
      <c r="C48" t="s">
        <v>7</v>
      </c>
      <c r="D48" t="e">
        <f>G5+G6+#REF!+G7</f>
        <v>#REF!</v>
      </c>
    </row>
    <row r="49" spans="3:4">
      <c r="C49" t="s">
        <v>10</v>
      </c>
      <c r="D49">
        <f>G8</f>
        <v>12</v>
      </c>
    </row>
    <row r="50" spans="3:4">
      <c r="C50" t="s">
        <v>5</v>
      </c>
      <c r="D50" t="e">
        <f>#REF!+G9+#REF!</f>
        <v>#REF!</v>
      </c>
    </row>
    <row r="51" spans="3:4">
      <c r="C51" t="s">
        <v>15</v>
      </c>
      <c r="D51">
        <f>G10</f>
        <v>8</v>
      </c>
    </row>
    <row r="52" spans="3:4">
      <c r="D52" s="1" t="e">
        <f>SUM(D45:D51)</f>
        <v>#REF!</v>
      </c>
    </row>
  </sheetData>
  <sheetProtection formatCells="0" formatColumns="0" formatRows="0" insertColumns="0" insertRows="0" insertHyperlinks="0" deleteColumns="0" deleteRows="0" sort="0" autoFilter="0" pivotTables="0"/>
  <sortState ref="A2:I15">
    <sortCondition ref="C18"/>
  </sortState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3:H52"/>
  <sheetViews>
    <sheetView workbookViewId="0">
      <selection activeCell="H3" sqref="H3"/>
    </sheetView>
  </sheetViews>
  <sheetFormatPr defaultRowHeight="14.4"/>
  <cols>
    <col min="2" max="2" width="22.33203125" bestFit="1" customWidth="1"/>
    <col min="3" max="3" width="35.6640625" bestFit="1" customWidth="1"/>
    <col min="4" max="4" width="61.5546875" bestFit="1" customWidth="1"/>
    <col min="5" max="5" width="24.33203125" style="1" bestFit="1" customWidth="1"/>
    <col min="6" max="6" width="13.88671875" style="1" bestFit="1" customWidth="1"/>
    <col min="7" max="7" width="13.88671875" style="1" customWidth="1"/>
    <col min="8" max="8" width="10.33203125" style="1" bestFit="1" customWidth="1"/>
  </cols>
  <sheetData>
    <row r="3" spans="2:8">
      <c r="B3" t="s">
        <v>0</v>
      </c>
      <c r="C3" t="s">
        <v>1</v>
      </c>
      <c r="D3" t="s">
        <v>2</v>
      </c>
      <c r="E3" s="1" t="s">
        <v>199</v>
      </c>
      <c r="F3" s="1" t="s">
        <v>215</v>
      </c>
      <c r="G3" s="1" t="s">
        <v>282</v>
      </c>
      <c r="H3" s="1" t="s">
        <v>270</v>
      </c>
    </row>
    <row r="4" spans="2:8">
      <c r="C4" t="s">
        <v>173</v>
      </c>
      <c r="D4" t="s">
        <v>67</v>
      </c>
      <c r="E4" s="1">
        <v>6</v>
      </c>
      <c r="F4" s="1">
        <v>10</v>
      </c>
      <c r="G4" s="1">
        <v>20</v>
      </c>
      <c r="H4" s="1">
        <f t="shared" ref="H4:H30" si="0">E4+F4+G4</f>
        <v>36</v>
      </c>
    </row>
    <row r="5" spans="2:8">
      <c r="B5" t="s">
        <v>169</v>
      </c>
      <c r="C5" t="s">
        <v>172</v>
      </c>
      <c r="D5" t="s">
        <v>5</v>
      </c>
      <c r="E5" s="1">
        <v>10</v>
      </c>
      <c r="F5" s="1">
        <v>20</v>
      </c>
      <c r="H5" s="1">
        <f t="shared" si="0"/>
        <v>30</v>
      </c>
    </row>
    <row r="6" spans="2:8">
      <c r="C6" s="2" t="s">
        <v>263</v>
      </c>
      <c r="D6" t="s">
        <v>49</v>
      </c>
      <c r="E6" s="1">
        <v>0</v>
      </c>
      <c r="F6" s="1">
        <v>14</v>
      </c>
      <c r="G6" s="1">
        <v>14</v>
      </c>
      <c r="H6" s="1">
        <f t="shared" si="0"/>
        <v>28</v>
      </c>
    </row>
    <row r="7" spans="2:8">
      <c r="C7" t="s">
        <v>176</v>
      </c>
      <c r="D7" t="s">
        <v>123</v>
      </c>
      <c r="E7" s="1">
        <v>6</v>
      </c>
      <c r="F7" s="1">
        <v>6</v>
      </c>
      <c r="G7" s="1">
        <v>10</v>
      </c>
      <c r="H7" s="1">
        <f t="shared" si="0"/>
        <v>22</v>
      </c>
    </row>
    <row r="8" spans="2:8">
      <c r="C8" t="s">
        <v>171</v>
      </c>
      <c r="D8" t="s">
        <v>29</v>
      </c>
      <c r="E8" s="1">
        <v>20</v>
      </c>
      <c r="F8" s="1">
        <v>0</v>
      </c>
      <c r="H8" s="1">
        <f t="shared" si="0"/>
        <v>20</v>
      </c>
    </row>
    <row r="9" spans="2:8">
      <c r="C9" t="s">
        <v>174</v>
      </c>
      <c r="D9" t="s">
        <v>154</v>
      </c>
      <c r="E9" s="1">
        <v>10</v>
      </c>
      <c r="F9" s="1">
        <v>0</v>
      </c>
      <c r="G9" s="1">
        <v>10</v>
      </c>
      <c r="H9" s="1">
        <f t="shared" si="0"/>
        <v>20</v>
      </c>
    </row>
    <row r="10" spans="2:8">
      <c r="C10" t="s">
        <v>170</v>
      </c>
      <c r="D10" t="s">
        <v>5</v>
      </c>
      <c r="E10" s="1">
        <v>14</v>
      </c>
      <c r="F10" s="1">
        <v>0</v>
      </c>
      <c r="H10" s="1">
        <f t="shared" si="0"/>
        <v>14</v>
      </c>
    </row>
    <row r="11" spans="2:8">
      <c r="C11" t="s">
        <v>177</v>
      </c>
      <c r="D11" t="s">
        <v>152</v>
      </c>
      <c r="E11" s="1">
        <v>3</v>
      </c>
      <c r="F11" s="1">
        <v>10</v>
      </c>
      <c r="H11" s="1">
        <f t="shared" si="0"/>
        <v>13</v>
      </c>
    </row>
    <row r="12" spans="2:8">
      <c r="C12" t="s">
        <v>185</v>
      </c>
      <c r="D12" t="s">
        <v>5</v>
      </c>
      <c r="E12" s="1">
        <v>1</v>
      </c>
      <c r="F12" s="1">
        <v>6</v>
      </c>
      <c r="G12" s="1">
        <v>6</v>
      </c>
      <c r="H12" s="1">
        <f t="shared" si="0"/>
        <v>13</v>
      </c>
    </row>
    <row r="13" spans="2:8">
      <c r="C13" t="s">
        <v>175</v>
      </c>
      <c r="D13" t="s">
        <v>67</v>
      </c>
      <c r="E13" s="1">
        <v>6</v>
      </c>
      <c r="F13" s="1">
        <v>6</v>
      </c>
      <c r="H13" s="1">
        <f t="shared" si="0"/>
        <v>12</v>
      </c>
    </row>
    <row r="14" spans="2:8">
      <c r="C14" t="s">
        <v>178</v>
      </c>
      <c r="D14" t="s">
        <v>72</v>
      </c>
      <c r="E14" s="1">
        <v>6</v>
      </c>
      <c r="F14" s="1">
        <v>6</v>
      </c>
      <c r="H14" s="1">
        <f t="shared" si="0"/>
        <v>12</v>
      </c>
    </row>
    <row r="15" spans="2:8">
      <c r="C15" t="s">
        <v>181</v>
      </c>
      <c r="D15" t="s">
        <v>123</v>
      </c>
      <c r="E15" s="1">
        <v>1</v>
      </c>
      <c r="F15" s="1">
        <v>3</v>
      </c>
      <c r="G15" s="1">
        <v>6</v>
      </c>
      <c r="H15" s="1">
        <f t="shared" si="0"/>
        <v>10</v>
      </c>
    </row>
    <row r="16" spans="2:8">
      <c r="C16" t="s">
        <v>179</v>
      </c>
      <c r="D16" t="s">
        <v>10</v>
      </c>
      <c r="E16" s="1">
        <v>3</v>
      </c>
      <c r="F16" s="1">
        <v>0</v>
      </c>
      <c r="G16" s="1">
        <v>6</v>
      </c>
      <c r="H16" s="1">
        <f t="shared" si="0"/>
        <v>9</v>
      </c>
    </row>
    <row r="17" spans="3:8">
      <c r="C17" s="2" t="s">
        <v>264</v>
      </c>
      <c r="D17" t="s">
        <v>134</v>
      </c>
      <c r="E17" s="1">
        <v>0</v>
      </c>
      <c r="F17" s="1">
        <v>1</v>
      </c>
      <c r="G17" s="1">
        <v>6</v>
      </c>
      <c r="H17" s="1">
        <f t="shared" si="0"/>
        <v>7</v>
      </c>
    </row>
    <row r="18" spans="3:8">
      <c r="C18" t="s">
        <v>180</v>
      </c>
      <c r="D18" t="s">
        <v>99</v>
      </c>
      <c r="E18" s="1">
        <v>1</v>
      </c>
      <c r="F18" s="1">
        <v>3</v>
      </c>
      <c r="H18" s="1">
        <f t="shared" si="0"/>
        <v>4</v>
      </c>
    </row>
    <row r="19" spans="3:8">
      <c r="C19" s="2" t="s">
        <v>266</v>
      </c>
      <c r="D19" t="s">
        <v>31</v>
      </c>
      <c r="E19" s="1">
        <v>0</v>
      </c>
      <c r="F19" s="1">
        <v>1</v>
      </c>
      <c r="G19" s="1">
        <v>1</v>
      </c>
      <c r="H19" s="1">
        <f t="shared" si="0"/>
        <v>2</v>
      </c>
    </row>
    <row r="20" spans="3:8">
      <c r="C20" t="s">
        <v>187</v>
      </c>
      <c r="D20" t="s">
        <v>123</v>
      </c>
      <c r="E20" s="1">
        <v>1</v>
      </c>
      <c r="F20" s="1">
        <v>0</v>
      </c>
      <c r="G20" s="1">
        <v>1</v>
      </c>
      <c r="H20" s="1">
        <f t="shared" si="0"/>
        <v>2</v>
      </c>
    </row>
    <row r="21" spans="3:8">
      <c r="C21" t="s">
        <v>186</v>
      </c>
      <c r="D21" t="s">
        <v>72</v>
      </c>
      <c r="E21" s="1">
        <v>1</v>
      </c>
      <c r="F21" s="1">
        <v>1</v>
      </c>
      <c r="H21" s="1">
        <f t="shared" si="0"/>
        <v>2</v>
      </c>
    </row>
    <row r="22" spans="3:8">
      <c r="C22" s="2" t="s">
        <v>265</v>
      </c>
      <c r="D22" t="s">
        <v>19</v>
      </c>
      <c r="E22" s="1">
        <v>0</v>
      </c>
      <c r="F22" s="1">
        <v>1</v>
      </c>
      <c r="G22" s="1">
        <v>1</v>
      </c>
      <c r="H22" s="1">
        <f t="shared" si="0"/>
        <v>2</v>
      </c>
    </row>
    <row r="23" spans="3:8">
      <c r="C23" t="s">
        <v>182</v>
      </c>
      <c r="D23" t="s">
        <v>17</v>
      </c>
      <c r="E23" s="1">
        <v>1</v>
      </c>
      <c r="F23" s="1">
        <v>1</v>
      </c>
      <c r="H23" s="1">
        <f t="shared" si="0"/>
        <v>2</v>
      </c>
    </row>
    <row r="24" spans="3:8">
      <c r="C24" t="s">
        <v>184</v>
      </c>
      <c r="D24" t="s">
        <v>65</v>
      </c>
      <c r="E24" s="1">
        <v>1</v>
      </c>
      <c r="F24" s="1">
        <v>1</v>
      </c>
      <c r="H24" s="1">
        <f t="shared" si="0"/>
        <v>2</v>
      </c>
    </row>
    <row r="25" spans="3:8">
      <c r="C25" s="2" t="s">
        <v>268</v>
      </c>
      <c r="D25" t="s">
        <v>65</v>
      </c>
      <c r="E25" s="1">
        <v>0</v>
      </c>
      <c r="F25" s="1">
        <v>1</v>
      </c>
      <c r="H25" s="1">
        <f t="shared" si="0"/>
        <v>1</v>
      </c>
    </row>
    <row r="26" spans="3:8">
      <c r="C26" s="7" t="s">
        <v>300</v>
      </c>
      <c r="D26" t="s">
        <v>134</v>
      </c>
      <c r="G26" s="1">
        <v>1</v>
      </c>
      <c r="H26" s="1">
        <f t="shared" si="0"/>
        <v>1</v>
      </c>
    </row>
    <row r="27" spans="3:8">
      <c r="C27" s="7" t="s">
        <v>299</v>
      </c>
      <c r="D27" t="s">
        <v>118</v>
      </c>
      <c r="G27" s="1">
        <v>1</v>
      </c>
      <c r="H27" s="1">
        <f t="shared" si="0"/>
        <v>1</v>
      </c>
    </row>
    <row r="28" spans="3:8">
      <c r="C28" t="s">
        <v>188</v>
      </c>
      <c r="D28" t="s">
        <v>27</v>
      </c>
      <c r="E28" s="1">
        <v>1</v>
      </c>
      <c r="F28" s="1">
        <v>0</v>
      </c>
      <c r="H28" s="1">
        <f t="shared" si="0"/>
        <v>1</v>
      </c>
    </row>
    <row r="29" spans="3:8">
      <c r="C29" t="s">
        <v>183</v>
      </c>
      <c r="D29" t="s">
        <v>15</v>
      </c>
      <c r="E29" s="1">
        <v>1</v>
      </c>
      <c r="F29" s="1">
        <v>0</v>
      </c>
      <c r="H29" s="1">
        <f t="shared" si="0"/>
        <v>1</v>
      </c>
    </row>
    <row r="30" spans="3:8">
      <c r="C30" s="2" t="s">
        <v>267</v>
      </c>
      <c r="D30" t="s">
        <v>65</v>
      </c>
      <c r="E30" s="1">
        <v>0</v>
      </c>
      <c r="F30" s="1">
        <v>1</v>
      </c>
      <c r="H30" s="4">
        <f t="shared" si="0"/>
        <v>1</v>
      </c>
    </row>
    <row r="33" spans="4:6">
      <c r="E33" s="1" t="s">
        <v>277</v>
      </c>
    </row>
    <row r="34" spans="4:6">
      <c r="D34" t="s">
        <v>123</v>
      </c>
      <c r="E34" s="1">
        <f>H4+H5+H6+H29</f>
        <v>95</v>
      </c>
      <c r="F34" s="1">
        <v>34</v>
      </c>
    </row>
    <row r="35" spans="4:6">
      <c r="D35" t="s">
        <v>27</v>
      </c>
      <c r="E35" s="1">
        <f>H7</f>
        <v>22</v>
      </c>
      <c r="F35" s="1">
        <v>1</v>
      </c>
    </row>
    <row r="36" spans="4:6">
      <c r="D36" t="s">
        <v>17</v>
      </c>
      <c r="E36" s="1">
        <f>H8</f>
        <v>20</v>
      </c>
      <c r="F36" s="1">
        <v>2</v>
      </c>
    </row>
    <row r="37" spans="4:6">
      <c r="D37" t="s">
        <v>29</v>
      </c>
      <c r="E37" s="1">
        <f>H9</f>
        <v>20</v>
      </c>
      <c r="F37" s="1">
        <v>20</v>
      </c>
    </row>
    <row r="38" spans="4:6">
      <c r="D38" t="s">
        <v>154</v>
      </c>
      <c r="E38" s="1">
        <f>H10</f>
        <v>14</v>
      </c>
      <c r="F38" s="1">
        <v>20</v>
      </c>
    </row>
    <row r="39" spans="4:6">
      <c r="D39" t="s">
        <v>67</v>
      </c>
      <c r="E39" s="1" t="e">
        <f>#REF!+H11</f>
        <v>#REF!</v>
      </c>
      <c r="F39" s="1">
        <v>48</v>
      </c>
    </row>
    <row r="40" spans="4:6">
      <c r="D40" t="s">
        <v>65</v>
      </c>
      <c r="E40" s="1">
        <f>H12+H13+H14</f>
        <v>37</v>
      </c>
      <c r="F40" s="1">
        <v>4</v>
      </c>
    </row>
    <row r="41" spans="4:6">
      <c r="D41" t="s">
        <v>19</v>
      </c>
      <c r="E41" s="1">
        <f>H15+H30</f>
        <v>11</v>
      </c>
      <c r="F41" s="1">
        <v>2</v>
      </c>
    </row>
    <row r="42" spans="4:6">
      <c r="D42" t="s">
        <v>72</v>
      </c>
      <c r="E42" s="1" t="e">
        <f>H16+#REF!</f>
        <v>#REF!</v>
      </c>
      <c r="F42" s="1">
        <v>14</v>
      </c>
    </row>
    <row r="43" spans="4:6">
      <c r="D43" t="s">
        <v>49</v>
      </c>
      <c r="E43" s="1">
        <f>H17</f>
        <v>7</v>
      </c>
      <c r="F43" s="1">
        <v>28</v>
      </c>
    </row>
    <row r="44" spans="4:6">
      <c r="D44" t="s">
        <v>10</v>
      </c>
      <c r="E44" s="1">
        <f>H18</f>
        <v>4</v>
      </c>
      <c r="F44" s="1">
        <v>9</v>
      </c>
    </row>
    <row r="45" spans="4:6">
      <c r="D45" t="s">
        <v>31</v>
      </c>
      <c r="E45" s="1">
        <f>H19</f>
        <v>2</v>
      </c>
      <c r="F45" s="1">
        <v>2</v>
      </c>
    </row>
    <row r="46" spans="4:6">
      <c r="D46" t="s">
        <v>5</v>
      </c>
      <c r="E46" s="1">
        <f>H20+H21+H22</f>
        <v>6</v>
      </c>
      <c r="F46" s="1">
        <v>57</v>
      </c>
    </row>
    <row r="47" spans="4:6">
      <c r="D47" t="s">
        <v>15</v>
      </c>
      <c r="E47" s="9">
        <f>H23</f>
        <v>2</v>
      </c>
      <c r="F47" s="1">
        <v>1</v>
      </c>
    </row>
    <row r="48" spans="4:6">
      <c r="D48" t="s">
        <v>152</v>
      </c>
      <c r="E48" s="9">
        <f>H24</f>
        <v>2</v>
      </c>
      <c r="F48" s="1">
        <v>13</v>
      </c>
    </row>
    <row r="49" spans="4:6">
      <c r="D49" t="s">
        <v>134</v>
      </c>
      <c r="E49" s="9">
        <f>H25+H28</f>
        <v>2</v>
      </c>
      <c r="F49" s="1">
        <v>8</v>
      </c>
    </row>
    <row r="50" spans="4:6">
      <c r="D50" t="s">
        <v>99</v>
      </c>
      <c r="E50" s="9">
        <f>H26</f>
        <v>1</v>
      </c>
      <c r="F50" s="1">
        <v>4</v>
      </c>
    </row>
    <row r="51" spans="4:6">
      <c r="D51" t="s">
        <v>118</v>
      </c>
      <c r="E51" s="4">
        <f>H27</f>
        <v>1</v>
      </c>
      <c r="F51" s="1">
        <v>1</v>
      </c>
    </row>
    <row r="52" spans="4:6">
      <c r="E52" s="1" t="e">
        <f>E34+E35+E36+E37+E38+E39+E40+E41+E42+E43+E44+E45+E46+E47+E48+E49+E50+E51</f>
        <v>#REF!</v>
      </c>
    </row>
  </sheetData>
  <sortState ref="B4:H30">
    <sortCondition descending="1" ref="H3"/>
  </sortState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H10"/>
  <sheetViews>
    <sheetView workbookViewId="0">
      <selection activeCell="D8" sqref="D8:F9"/>
    </sheetView>
  </sheetViews>
  <sheetFormatPr defaultRowHeight="14.4"/>
  <cols>
    <col min="2" max="2" width="23.44140625" bestFit="1" customWidth="1"/>
    <col min="3" max="3" width="26.5546875" bestFit="1" customWidth="1"/>
    <col min="4" max="4" width="49.109375" bestFit="1" customWidth="1"/>
    <col min="5" max="5" width="24.33203125" style="1" bestFit="1" customWidth="1"/>
    <col min="6" max="6" width="13.88671875" style="1" bestFit="1" customWidth="1"/>
    <col min="7" max="7" width="15.6640625" style="1" bestFit="1" customWidth="1"/>
    <col min="8" max="8" width="10.33203125" style="1" bestFit="1" customWidth="1"/>
  </cols>
  <sheetData>
    <row r="2" spans="2:8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s="1" t="s">
        <v>282</v>
      </c>
      <c r="H2" s="1" t="s">
        <v>270</v>
      </c>
    </row>
    <row r="3" spans="2:8">
      <c r="C3" s="2" t="s">
        <v>192</v>
      </c>
      <c r="D3" t="s">
        <v>49</v>
      </c>
      <c r="E3" s="1">
        <v>0</v>
      </c>
      <c r="F3" s="1">
        <v>20</v>
      </c>
      <c r="H3" s="1">
        <f>E3+F3+G3</f>
        <v>20</v>
      </c>
    </row>
    <row r="4" spans="2:8">
      <c r="B4" t="s">
        <v>189</v>
      </c>
      <c r="C4" t="s">
        <v>190</v>
      </c>
      <c r="D4" t="s">
        <v>5</v>
      </c>
      <c r="E4" s="1">
        <v>20</v>
      </c>
      <c r="F4" s="1">
        <v>0</v>
      </c>
      <c r="H4" s="1">
        <f t="shared" ref="H4:H5" si="0">E4+F4+G4</f>
        <v>20</v>
      </c>
    </row>
    <row r="5" spans="2:8">
      <c r="C5" t="s">
        <v>191</v>
      </c>
      <c r="D5" t="s">
        <v>5</v>
      </c>
      <c r="E5" s="1">
        <v>14</v>
      </c>
      <c r="F5" s="1">
        <v>0</v>
      </c>
      <c r="H5" s="4">
        <f t="shared" si="0"/>
        <v>14</v>
      </c>
    </row>
    <row r="6" spans="2:8">
      <c r="H6" s="1">
        <f>SUM(H3:H5)</f>
        <v>54</v>
      </c>
    </row>
    <row r="7" spans="2:8">
      <c r="E7" s="1" t="s">
        <v>277</v>
      </c>
    </row>
    <row r="8" spans="2:8">
      <c r="D8" t="s">
        <v>49</v>
      </c>
      <c r="E8" s="1">
        <f>H3</f>
        <v>20</v>
      </c>
      <c r="F8" s="1">
        <v>20</v>
      </c>
    </row>
    <row r="9" spans="2:8">
      <c r="D9" t="s">
        <v>5</v>
      </c>
      <c r="E9" s="4">
        <f>H4+H5</f>
        <v>34</v>
      </c>
      <c r="F9" s="1">
        <v>34</v>
      </c>
    </row>
    <row r="10" spans="2:8">
      <c r="E10" s="1">
        <f>SUM(E8:E9)</f>
        <v>54</v>
      </c>
    </row>
  </sheetData>
  <sortState ref="B3:G5">
    <sortCondition ref="D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H37"/>
  <sheetViews>
    <sheetView workbookViewId="0">
      <selection activeCell="I13" sqref="I13"/>
    </sheetView>
  </sheetViews>
  <sheetFormatPr defaultRowHeight="14.4"/>
  <cols>
    <col min="2" max="2" width="22.33203125" bestFit="1" customWidth="1"/>
    <col min="3" max="3" width="29.33203125" bestFit="1" customWidth="1"/>
    <col min="4" max="4" width="59" bestFit="1" customWidth="1"/>
    <col min="5" max="5" width="24.33203125" style="1" bestFit="1" customWidth="1"/>
    <col min="6" max="6" width="13.88671875" style="1" bestFit="1" customWidth="1"/>
    <col min="7" max="7" width="15.6640625" style="1" bestFit="1" customWidth="1"/>
    <col min="8" max="8" width="10.33203125" style="1" bestFit="1" customWidth="1"/>
  </cols>
  <sheetData>
    <row r="2" spans="2:8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s="1" t="s">
        <v>282</v>
      </c>
      <c r="H2" s="1" t="s">
        <v>270</v>
      </c>
    </row>
    <row r="3" spans="2:8">
      <c r="B3" t="s">
        <v>193</v>
      </c>
      <c r="C3" t="s">
        <v>195</v>
      </c>
      <c r="D3" t="s">
        <v>22</v>
      </c>
      <c r="E3" s="1">
        <v>14</v>
      </c>
      <c r="F3" s="1">
        <v>14</v>
      </c>
      <c r="H3" s="1">
        <f t="shared" ref="H3:H21" si="0">E3+F3+G3</f>
        <v>28</v>
      </c>
    </row>
    <row r="4" spans="2:8">
      <c r="C4" s="2" t="s">
        <v>200</v>
      </c>
      <c r="D4" t="s">
        <v>67</v>
      </c>
      <c r="E4" s="1">
        <v>0</v>
      </c>
      <c r="F4" s="1">
        <v>20</v>
      </c>
      <c r="H4" s="1">
        <f t="shared" si="0"/>
        <v>20</v>
      </c>
    </row>
    <row r="5" spans="2:8">
      <c r="C5" s="2" t="s">
        <v>203</v>
      </c>
      <c r="D5" t="s">
        <v>49</v>
      </c>
      <c r="E5" s="1">
        <v>0</v>
      </c>
      <c r="F5" s="1">
        <v>6</v>
      </c>
      <c r="G5" s="1">
        <v>14</v>
      </c>
      <c r="H5" s="1">
        <f t="shared" si="0"/>
        <v>20</v>
      </c>
    </row>
    <row r="6" spans="2:8">
      <c r="C6" t="s">
        <v>194</v>
      </c>
      <c r="D6" t="s">
        <v>5</v>
      </c>
      <c r="E6" s="1">
        <v>20</v>
      </c>
      <c r="F6" s="1">
        <v>0</v>
      </c>
      <c r="H6" s="1">
        <f t="shared" si="0"/>
        <v>20</v>
      </c>
    </row>
    <row r="7" spans="2:8">
      <c r="C7" s="7" t="s">
        <v>301</v>
      </c>
      <c r="D7" t="s">
        <v>67</v>
      </c>
      <c r="G7" s="1">
        <v>20</v>
      </c>
      <c r="H7" s="1">
        <f t="shared" si="0"/>
        <v>20</v>
      </c>
    </row>
    <row r="8" spans="2:8">
      <c r="C8" s="2" t="s">
        <v>201</v>
      </c>
      <c r="D8" t="s">
        <v>49</v>
      </c>
      <c r="E8" s="1">
        <v>0</v>
      </c>
      <c r="F8" s="1">
        <v>6</v>
      </c>
      <c r="G8" s="1">
        <v>10</v>
      </c>
      <c r="H8" s="1">
        <f t="shared" si="0"/>
        <v>16</v>
      </c>
    </row>
    <row r="9" spans="2:8">
      <c r="C9" t="s">
        <v>197</v>
      </c>
      <c r="D9" t="s">
        <v>10</v>
      </c>
      <c r="E9" s="1">
        <v>10</v>
      </c>
      <c r="F9" s="1">
        <v>1</v>
      </c>
      <c r="G9" s="1">
        <v>1</v>
      </c>
      <c r="H9" s="1">
        <f t="shared" si="0"/>
        <v>12</v>
      </c>
    </row>
    <row r="10" spans="2:8">
      <c r="C10" t="s">
        <v>196</v>
      </c>
      <c r="D10" t="s">
        <v>65</v>
      </c>
      <c r="E10" s="1">
        <v>10</v>
      </c>
      <c r="F10" s="1">
        <v>1</v>
      </c>
      <c r="H10" s="1">
        <f t="shared" si="0"/>
        <v>11</v>
      </c>
    </row>
    <row r="11" spans="2:8">
      <c r="C11" s="2" t="s">
        <v>202</v>
      </c>
      <c r="D11" t="s">
        <v>22</v>
      </c>
      <c r="E11" s="1">
        <v>0</v>
      </c>
      <c r="F11" s="1">
        <v>10</v>
      </c>
      <c r="H11" s="1">
        <f t="shared" si="0"/>
        <v>10</v>
      </c>
    </row>
    <row r="12" spans="2:8">
      <c r="C12" s="2" t="s">
        <v>204</v>
      </c>
      <c r="D12" t="s">
        <v>72</v>
      </c>
      <c r="E12" s="1">
        <v>0</v>
      </c>
      <c r="F12" s="1">
        <v>10</v>
      </c>
      <c r="H12" s="1">
        <f t="shared" si="0"/>
        <v>10</v>
      </c>
    </row>
    <row r="13" spans="2:8">
      <c r="C13" s="7" t="s">
        <v>302</v>
      </c>
      <c r="D13" t="s">
        <v>65</v>
      </c>
      <c r="G13" s="1">
        <v>10</v>
      </c>
      <c r="H13" s="1">
        <f t="shared" si="0"/>
        <v>10</v>
      </c>
    </row>
    <row r="14" spans="2:8">
      <c r="C14" t="s">
        <v>198</v>
      </c>
      <c r="D14" t="s">
        <v>47</v>
      </c>
      <c r="E14" s="1">
        <v>6</v>
      </c>
      <c r="F14" s="1">
        <v>1</v>
      </c>
      <c r="G14" s="1">
        <v>1</v>
      </c>
      <c r="H14" s="1">
        <f t="shared" si="0"/>
        <v>8</v>
      </c>
    </row>
    <row r="15" spans="2:8">
      <c r="C15" s="2" t="s">
        <v>205</v>
      </c>
      <c r="D15" t="s">
        <v>27</v>
      </c>
      <c r="E15" s="1">
        <v>0</v>
      </c>
      <c r="F15" s="1">
        <v>6</v>
      </c>
      <c r="H15" s="1">
        <f t="shared" si="0"/>
        <v>6</v>
      </c>
    </row>
    <row r="16" spans="2:8">
      <c r="C16" s="2" t="s">
        <v>212</v>
      </c>
      <c r="D16" t="s">
        <v>152</v>
      </c>
      <c r="E16" s="1">
        <v>0</v>
      </c>
      <c r="F16" s="1">
        <v>6</v>
      </c>
      <c r="H16" s="1">
        <f t="shared" si="0"/>
        <v>6</v>
      </c>
    </row>
    <row r="17" spans="3:8">
      <c r="C17" s="2" t="s">
        <v>206</v>
      </c>
      <c r="D17" t="s">
        <v>27</v>
      </c>
      <c r="E17" s="1">
        <v>0</v>
      </c>
      <c r="F17" s="1">
        <v>1</v>
      </c>
      <c r="H17" s="1">
        <f t="shared" si="0"/>
        <v>1</v>
      </c>
    </row>
    <row r="18" spans="3:8">
      <c r="C18" s="2" t="s">
        <v>210</v>
      </c>
      <c r="D18" t="s">
        <v>211</v>
      </c>
      <c r="E18" s="1">
        <v>0</v>
      </c>
      <c r="F18" s="1">
        <v>1</v>
      </c>
      <c r="H18" s="1">
        <f t="shared" si="0"/>
        <v>1</v>
      </c>
    </row>
    <row r="19" spans="3:8">
      <c r="C19" s="2" t="s">
        <v>196</v>
      </c>
      <c r="D19" t="s">
        <v>65</v>
      </c>
      <c r="E19" s="1">
        <v>0</v>
      </c>
      <c r="F19" s="1">
        <v>1</v>
      </c>
      <c r="H19" s="1">
        <f t="shared" si="0"/>
        <v>1</v>
      </c>
    </row>
    <row r="20" spans="3:8">
      <c r="C20" s="2" t="s">
        <v>207</v>
      </c>
      <c r="D20" t="s">
        <v>36</v>
      </c>
      <c r="E20" s="1">
        <v>0</v>
      </c>
      <c r="F20" s="1">
        <v>1</v>
      </c>
      <c r="H20" s="1">
        <f t="shared" si="0"/>
        <v>1</v>
      </c>
    </row>
    <row r="21" spans="3:8">
      <c r="C21" s="2" t="s">
        <v>208</v>
      </c>
      <c r="D21" t="s">
        <v>209</v>
      </c>
      <c r="E21" s="1">
        <v>0</v>
      </c>
      <c r="F21" s="1">
        <v>1</v>
      </c>
      <c r="H21" s="4">
        <f t="shared" si="0"/>
        <v>1</v>
      </c>
    </row>
    <row r="23" spans="3:8">
      <c r="E23" s="1" t="s">
        <v>277</v>
      </c>
    </row>
    <row r="24" spans="3:8">
      <c r="D24" t="s">
        <v>22</v>
      </c>
      <c r="E24" s="1">
        <f>H3+H4</f>
        <v>48</v>
      </c>
      <c r="F24" s="1">
        <v>38</v>
      </c>
    </row>
    <row r="25" spans="3:8">
      <c r="D25" t="s">
        <v>47</v>
      </c>
      <c r="E25" s="1">
        <f>H5</f>
        <v>20</v>
      </c>
      <c r="F25" s="1">
        <v>8</v>
      </c>
    </row>
    <row r="26" spans="3:8">
      <c r="D26" t="s">
        <v>27</v>
      </c>
      <c r="E26" s="1">
        <f>H6+H7</f>
        <v>40</v>
      </c>
      <c r="F26" s="1">
        <v>7</v>
      </c>
    </row>
    <row r="27" spans="3:8">
      <c r="D27" t="s">
        <v>211</v>
      </c>
      <c r="E27" s="1">
        <f>H8</f>
        <v>16</v>
      </c>
      <c r="F27" s="1">
        <v>1</v>
      </c>
    </row>
    <row r="28" spans="3:8">
      <c r="D28" t="s">
        <v>67</v>
      </c>
      <c r="E28" s="1">
        <f>H9+H20</f>
        <v>13</v>
      </c>
      <c r="F28" s="1">
        <v>40</v>
      </c>
    </row>
    <row r="29" spans="3:8">
      <c r="D29" t="s">
        <v>65</v>
      </c>
      <c r="E29" s="1">
        <f>H10+H11+H21</f>
        <v>22</v>
      </c>
      <c r="F29" s="1">
        <v>22</v>
      </c>
    </row>
    <row r="30" spans="3:8">
      <c r="D30" t="s">
        <v>72</v>
      </c>
      <c r="E30" s="1">
        <f>H12</f>
        <v>10</v>
      </c>
      <c r="F30" s="1">
        <v>10</v>
      </c>
    </row>
    <row r="31" spans="3:8">
      <c r="D31" t="s">
        <v>49</v>
      </c>
      <c r="E31" s="1">
        <f>H13+H14</f>
        <v>18</v>
      </c>
      <c r="F31" s="1">
        <v>36</v>
      </c>
    </row>
    <row r="32" spans="3:8">
      <c r="D32" t="s">
        <v>36</v>
      </c>
      <c r="E32" s="1">
        <f>H15</f>
        <v>6</v>
      </c>
      <c r="F32" s="1">
        <v>1</v>
      </c>
    </row>
    <row r="33" spans="4:6">
      <c r="D33" t="s">
        <v>10</v>
      </c>
      <c r="E33" s="1">
        <f>H16</f>
        <v>6</v>
      </c>
      <c r="F33" s="1">
        <v>12</v>
      </c>
    </row>
    <row r="34" spans="4:6">
      <c r="D34" t="s">
        <v>5</v>
      </c>
      <c r="E34" s="9">
        <f>H17</f>
        <v>1</v>
      </c>
      <c r="F34" s="1">
        <v>20</v>
      </c>
    </row>
    <row r="35" spans="4:6">
      <c r="D35" t="s">
        <v>209</v>
      </c>
      <c r="E35" s="9">
        <f>H18</f>
        <v>1</v>
      </c>
      <c r="F35" s="1">
        <v>1</v>
      </c>
    </row>
    <row r="36" spans="4:6">
      <c r="D36" t="s">
        <v>152</v>
      </c>
      <c r="E36" s="9">
        <f>H19</f>
        <v>1</v>
      </c>
      <c r="F36" s="1">
        <v>6</v>
      </c>
    </row>
    <row r="37" spans="4:6">
      <c r="E37" s="1">
        <f>E24+E25+E26+E27+E28+E29+E30+E31+E32+E33+E34+E35+E36</f>
        <v>202</v>
      </c>
    </row>
  </sheetData>
  <sortState ref="B3:H21">
    <sortCondition descending="1" ref="H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AC35"/>
  <sheetViews>
    <sheetView topLeftCell="M1" workbookViewId="0">
      <selection activeCell="AB2" sqref="AB2:AB30"/>
    </sheetView>
  </sheetViews>
  <sheetFormatPr defaultRowHeight="14.4"/>
  <cols>
    <col min="28" max="28" width="61.5546875" bestFit="1" customWidth="1"/>
  </cols>
  <sheetData>
    <row r="2" spans="1:29">
      <c r="B2" t="s">
        <v>275</v>
      </c>
      <c r="J2" t="s">
        <v>276</v>
      </c>
      <c r="S2" t="s">
        <v>269</v>
      </c>
      <c r="AB2" t="s">
        <v>282</v>
      </c>
    </row>
    <row r="3" spans="1:29">
      <c r="A3">
        <v>1</v>
      </c>
      <c r="B3" t="s">
        <v>22</v>
      </c>
      <c r="I3">
        <v>2</v>
      </c>
      <c r="J3">
        <v>1</v>
      </c>
      <c r="K3" t="s">
        <v>22</v>
      </c>
      <c r="R3">
        <v>1</v>
      </c>
      <c r="S3" t="s">
        <v>22</v>
      </c>
      <c r="Z3">
        <v>2</v>
      </c>
      <c r="AB3" t="s">
        <v>22</v>
      </c>
      <c r="AC3">
        <v>3</v>
      </c>
    </row>
    <row r="4" spans="1:29">
      <c r="A4">
        <v>2</v>
      </c>
      <c r="B4" t="s">
        <v>76</v>
      </c>
      <c r="I4">
        <v>2</v>
      </c>
      <c r="J4">
        <v>2</v>
      </c>
      <c r="K4" t="s">
        <v>76</v>
      </c>
      <c r="R4">
        <v>2</v>
      </c>
      <c r="S4" t="s">
        <v>76</v>
      </c>
      <c r="Z4">
        <v>2</v>
      </c>
      <c r="AB4" t="s">
        <v>76</v>
      </c>
      <c r="AC4">
        <v>3</v>
      </c>
    </row>
    <row r="5" spans="1:29">
      <c r="A5">
        <v>3</v>
      </c>
      <c r="B5" t="s">
        <v>47</v>
      </c>
      <c r="I5">
        <v>2</v>
      </c>
      <c r="J5">
        <v>3</v>
      </c>
      <c r="K5" t="s">
        <v>47</v>
      </c>
      <c r="R5">
        <v>3</v>
      </c>
      <c r="S5" t="s">
        <v>47</v>
      </c>
      <c r="Z5">
        <v>2</v>
      </c>
      <c r="AB5" t="s">
        <v>47</v>
      </c>
      <c r="AC5">
        <v>3</v>
      </c>
    </row>
    <row r="6" spans="1:29">
      <c r="A6">
        <v>4</v>
      </c>
      <c r="B6" t="s">
        <v>123</v>
      </c>
      <c r="I6">
        <v>2</v>
      </c>
      <c r="J6">
        <v>4</v>
      </c>
      <c r="K6" t="s">
        <v>123</v>
      </c>
      <c r="R6">
        <v>4</v>
      </c>
      <c r="S6" t="s">
        <v>123</v>
      </c>
      <c r="Z6">
        <v>2</v>
      </c>
      <c r="AB6" t="s">
        <v>123</v>
      </c>
      <c r="AC6">
        <v>3</v>
      </c>
    </row>
    <row r="7" spans="1:29">
      <c r="A7">
        <v>5</v>
      </c>
      <c r="B7" t="s">
        <v>45</v>
      </c>
      <c r="I7">
        <v>2</v>
      </c>
      <c r="J7">
        <v>5</v>
      </c>
      <c r="K7" t="s">
        <v>45</v>
      </c>
      <c r="R7">
        <v>5</v>
      </c>
      <c r="S7" t="s">
        <v>45</v>
      </c>
      <c r="Z7">
        <v>2</v>
      </c>
      <c r="AB7" t="s">
        <v>45</v>
      </c>
      <c r="AC7">
        <v>3</v>
      </c>
    </row>
    <row r="8" spans="1:29">
      <c r="A8">
        <v>6</v>
      </c>
      <c r="B8" t="s">
        <v>27</v>
      </c>
      <c r="I8">
        <v>2</v>
      </c>
      <c r="J8">
        <v>6</v>
      </c>
      <c r="K8" t="s">
        <v>27</v>
      </c>
      <c r="R8">
        <v>6</v>
      </c>
      <c r="S8" t="s">
        <v>27</v>
      </c>
      <c r="Z8">
        <v>2</v>
      </c>
      <c r="AB8" t="s">
        <v>27</v>
      </c>
      <c r="AC8">
        <v>3</v>
      </c>
    </row>
    <row r="9" spans="1:29">
      <c r="A9">
        <v>7</v>
      </c>
      <c r="B9" t="s">
        <v>147</v>
      </c>
      <c r="I9">
        <v>2</v>
      </c>
      <c r="J9">
        <v>7</v>
      </c>
      <c r="K9" t="s">
        <v>147</v>
      </c>
      <c r="R9">
        <v>7</v>
      </c>
      <c r="S9" t="s">
        <v>147</v>
      </c>
      <c r="Z9">
        <v>2</v>
      </c>
      <c r="AB9" t="s">
        <v>147</v>
      </c>
      <c r="AC9">
        <v>3</v>
      </c>
    </row>
    <row r="10" spans="1:29">
      <c r="A10">
        <v>8</v>
      </c>
      <c r="B10" t="s">
        <v>118</v>
      </c>
      <c r="I10">
        <v>2</v>
      </c>
      <c r="J10">
        <v>8</v>
      </c>
      <c r="K10" t="s">
        <v>118</v>
      </c>
      <c r="R10">
        <v>8</v>
      </c>
      <c r="S10" t="s">
        <v>118</v>
      </c>
      <c r="Z10">
        <v>2</v>
      </c>
      <c r="AB10" t="s">
        <v>118</v>
      </c>
      <c r="AC10">
        <v>3</v>
      </c>
    </row>
    <row r="11" spans="1:29">
      <c r="A11">
        <v>9</v>
      </c>
      <c r="B11" t="s">
        <v>17</v>
      </c>
      <c r="I11">
        <v>2</v>
      </c>
      <c r="J11">
        <v>9</v>
      </c>
      <c r="K11" t="s">
        <v>17</v>
      </c>
      <c r="R11">
        <v>9</v>
      </c>
      <c r="S11" t="s">
        <v>17</v>
      </c>
      <c r="Z11">
        <v>2</v>
      </c>
      <c r="AB11" t="s">
        <v>17</v>
      </c>
      <c r="AC11">
        <v>3</v>
      </c>
    </row>
    <row r="12" spans="1:29">
      <c r="A12">
        <v>10</v>
      </c>
      <c r="B12" t="s">
        <v>29</v>
      </c>
      <c r="J12">
        <v>10</v>
      </c>
      <c r="K12" t="s">
        <v>154</v>
      </c>
      <c r="R12">
        <v>10</v>
      </c>
      <c r="S12" t="s">
        <v>29</v>
      </c>
      <c r="Z12">
        <v>1</v>
      </c>
      <c r="AB12" t="s">
        <v>29</v>
      </c>
      <c r="AC12">
        <v>2</v>
      </c>
    </row>
    <row r="13" spans="1:29">
      <c r="A13">
        <v>11</v>
      </c>
      <c r="B13" t="s">
        <v>211</v>
      </c>
      <c r="J13">
        <v>11</v>
      </c>
      <c r="K13" t="s">
        <v>38</v>
      </c>
      <c r="R13">
        <v>11</v>
      </c>
      <c r="S13" t="s">
        <v>211</v>
      </c>
      <c r="Z13">
        <v>1</v>
      </c>
      <c r="AB13" t="s">
        <v>154</v>
      </c>
      <c r="AC13">
        <v>2</v>
      </c>
    </row>
    <row r="14" spans="1:29">
      <c r="A14">
        <v>12</v>
      </c>
      <c r="B14" t="s">
        <v>154</v>
      </c>
      <c r="J14">
        <v>12</v>
      </c>
      <c r="K14" t="s">
        <v>67</v>
      </c>
      <c r="R14">
        <v>12</v>
      </c>
      <c r="S14" t="s">
        <v>38</v>
      </c>
      <c r="Z14">
        <v>2</v>
      </c>
      <c r="AB14" t="s">
        <v>38</v>
      </c>
      <c r="AC14">
        <v>3</v>
      </c>
    </row>
    <row r="15" spans="1:29">
      <c r="A15">
        <v>13</v>
      </c>
      <c r="B15" t="s">
        <v>38</v>
      </c>
      <c r="J15">
        <v>13</v>
      </c>
      <c r="K15" t="s">
        <v>150</v>
      </c>
      <c r="R15">
        <v>13</v>
      </c>
      <c r="S15" t="s">
        <v>67</v>
      </c>
      <c r="Z15">
        <v>2</v>
      </c>
      <c r="AB15" t="s">
        <v>67</v>
      </c>
      <c r="AC15">
        <v>3</v>
      </c>
    </row>
    <row r="16" spans="1:29">
      <c r="A16">
        <v>14</v>
      </c>
      <c r="B16" t="s">
        <v>67</v>
      </c>
      <c r="J16">
        <v>14</v>
      </c>
      <c r="K16" t="s">
        <v>92</v>
      </c>
      <c r="R16">
        <v>14</v>
      </c>
      <c r="S16" t="s">
        <v>150</v>
      </c>
      <c r="Z16">
        <v>2</v>
      </c>
      <c r="AB16" t="s">
        <v>92</v>
      </c>
      <c r="AC16">
        <v>3</v>
      </c>
    </row>
    <row r="17" spans="1:29">
      <c r="A17">
        <v>15</v>
      </c>
      <c r="B17" t="s">
        <v>150</v>
      </c>
      <c r="J17">
        <v>15</v>
      </c>
      <c r="K17" t="s">
        <v>59</v>
      </c>
      <c r="R17">
        <v>15</v>
      </c>
      <c r="S17" t="s">
        <v>92</v>
      </c>
      <c r="Z17">
        <v>2</v>
      </c>
      <c r="AB17" t="s">
        <v>59</v>
      </c>
      <c r="AC17">
        <v>3</v>
      </c>
    </row>
    <row r="18" spans="1:29">
      <c r="A18">
        <v>16</v>
      </c>
      <c r="B18" t="s">
        <v>92</v>
      </c>
      <c r="J18">
        <v>16</v>
      </c>
      <c r="K18" t="s">
        <v>65</v>
      </c>
      <c r="R18">
        <v>16</v>
      </c>
      <c r="S18" t="s">
        <v>59</v>
      </c>
      <c r="Z18">
        <v>2</v>
      </c>
      <c r="AB18" t="s">
        <v>65</v>
      </c>
      <c r="AC18">
        <v>3</v>
      </c>
    </row>
    <row r="19" spans="1:29">
      <c r="A19">
        <v>17</v>
      </c>
      <c r="B19" t="s">
        <v>59</v>
      </c>
      <c r="J19">
        <v>17</v>
      </c>
      <c r="K19" t="s">
        <v>19</v>
      </c>
      <c r="R19">
        <v>17</v>
      </c>
      <c r="S19" t="s">
        <v>65</v>
      </c>
      <c r="Z19">
        <v>2</v>
      </c>
      <c r="AB19" t="s">
        <v>19</v>
      </c>
      <c r="AC19">
        <v>3</v>
      </c>
    </row>
    <row r="20" spans="1:29">
      <c r="A20">
        <v>18</v>
      </c>
      <c r="B20" t="s">
        <v>65</v>
      </c>
      <c r="J20">
        <v>18</v>
      </c>
      <c r="K20" t="s">
        <v>81</v>
      </c>
      <c r="Q20">
        <v>1</v>
      </c>
      <c r="R20">
        <v>18</v>
      </c>
      <c r="S20" t="s">
        <v>19</v>
      </c>
      <c r="Z20">
        <v>2</v>
      </c>
      <c r="AB20" t="s">
        <v>283</v>
      </c>
      <c r="AC20">
        <v>1</v>
      </c>
    </row>
    <row r="21" spans="1:29">
      <c r="A21">
        <v>19</v>
      </c>
      <c r="B21" t="s">
        <v>19</v>
      </c>
      <c r="J21">
        <v>19</v>
      </c>
      <c r="K21" t="s">
        <v>72</v>
      </c>
      <c r="R21">
        <v>19</v>
      </c>
      <c r="S21" t="s">
        <v>72</v>
      </c>
      <c r="Z21">
        <v>2</v>
      </c>
      <c r="AB21" t="s">
        <v>72</v>
      </c>
      <c r="AC21">
        <v>3</v>
      </c>
    </row>
    <row r="22" spans="1:29">
      <c r="A22">
        <v>20</v>
      </c>
      <c r="B22" t="s">
        <v>81</v>
      </c>
      <c r="J22">
        <v>20</v>
      </c>
      <c r="K22" t="s">
        <v>49</v>
      </c>
      <c r="R22">
        <v>20</v>
      </c>
      <c r="S22" t="s">
        <v>49</v>
      </c>
      <c r="Z22">
        <v>2</v>
      </c>
      <c r="AB22" t="s">
        <v>49</v>
      </c>
      <c r="AC22">
        <v>3</v>
      </c>
    </row>
    <row r="23" spans="1:29">
      <c r="A23">
        <v>21</v>
      </c>
      <c r="B23" t="s">
        <v>72</v>
      </c>
      <c r="J23">
        <v>21</v>
      </c>
      <c r="K23" t="s">
        <v>7</v>
      </c>
      <c r="R23">
        <v>21</v>
      </c>
      <c r="S23" t="s">
        <v>7</v>
      </c>
      <c r="Z23">
        <v>2</v>
      </c>
      <c r="AB23" t="s">
        <v>36</v>
      </c>
      <c r="AC23">
        <v>2</v>
      </c>
    </row>
    <row r="24" spans="1:29">
      <c r="A24">
        <v>22</v>
      </c>
      <c r="B24" t="s">
        <v>49</v>
      </c>
      <c r="J24">
        <v>22</v>
      </c>
      <c r="K24" t="s">
        <v>10</v>
      </c>
      <c r="R24">
        <v>22</v>
      </c>
      <c r="S24" t="s">
        <v>36</v>
      </c>
      <c r="Z24">
        <v>1</v>
      </c>
      <c r="AB24" t="s">
        <v>10</v>
      </c>
      <c r="AC24">
        <v>3</v>
      </c>
    </row>
    <row r="25" spans="1:29">
      <c r="A25">
        <v>23</v>
      </c>
      <c r="B25" t="s">
        <v>7</v>
      </c>
      <c r="J25">
        <v>23</v>
      </c>
      <c r="K25" t="s">
        <v>31</v>
      </c>
      <c r="R25">
        <v>23</v>
      </c>
      <c r="S25" t="s">
        <v>10</v>
      </c>
      <c r="Z25">
        <v>2</v>
      </c>
      <c r="AB25" t="s">
        <v>224</v>
      </c>
      <c r="AC25">
        <v>2</v>
      </c>
    </row>
    <row r="26" spans="1:29">
      <c r="A26">
        <v>24</v>
      </c>
      <c r="B26" t="s">
        <v>36</v>
      </c>
      <c r="J26">
        <v>24</v>
      </c>
      <c r="K26" t="s">
        <v>5</v>
      </c>
      <c r="R26">
        <v>24</v>
      </c>
      <c r="S26" t="s">
        <v>224</v>
      </c>
      <c r="Z26">
        <v>1</v>
      </c>
      <c r="AB26" t="s">
        <v>31</v>
      </c>
      <c r="AC26">
        <v>3</v>
      </c>
    </row>
    <row r="27" spans="1:29">
      <c r="A27">
        <v>25</v>
      </c>
      <c r="B27" t="s">
        <v>10</v>
      </c>
      <c r="J27">
        <v>25</v>
      </c>
      <c r="K27" t="s">
        <v>15</v>
      </c>
      <c r="R27">
        <v>25</v>
      </c>
      <c r="S27" t="s">
        <v>31</v>
      </c>
      <c r="Z27">
        <v>2</v>
      </c>
      <c r="AB27" t="s">
        <v>5</v>
      </c>
      <c r="AC27">
        <v>3</v>
      </c>
    </row>
    <row r="28" spans="1:29">
      <c r="A28">
        <v>26</v>
      </c>
      <c r="B28" t="s">
        <v>224</v>
      </c>
      <c r="J28">
        <v>26</v>
      </c>
      <c r="K28" t="s">
        <v>152</v>
      </c>
      <c r="R28">
        <v>26</v>
      </c>
      <c r="S28" t="s">
        <v>5</v>
      </c>
      <c r="Z28">
        <v>2</v>
      </c>
      <c r="AB28" t="s">
        <v>15</v>
      </c>
      <c r="AC28">
        <v>3</v>
      </c>
    </row>
    <row r="29" spans="1:29">
      <c r="A29">
        <v>27</v>
      </c>
      <c r="B29" t="s">
        <v>31</v>
      </c>
      <c r="J29">
        <v>27</v>
      </c>
      <c r="K29" t="s">
        <v>134</v>
      </c>
      <c r="R29">
        <v>27</v>
      </c>
      <c r="S29" t="s">
        <v>15</v>
      </c>
      <c r="Z29">
        <v>2</v>
      </c>
      <c r="AB29" t="s">
        <v>134</v>
      </c>
      <c r="AC29">
        <v>3</v>
      </c>
    </row>
    <row r="30" spans="1:29">
      <c r="A30">
        <v>28</v>
      </c>
      <c r="B30" t="s">
        <v>5</v>
      </c>
      <c r="J30">
        <v>28</v>
      </c>
      <c r="K30" t="s">
        <v>99</v>
      </c>
      <c r="R30">
        <v>28</v>
      </c>
      <c r="S30" t="s">
        <v>209</v>
      </c>
      <c r="Z30">
        <v>1</v>
      </c>
      <c r="AB30" t="s">
        <v>99</v>
      </c>
      <c r="AC30">
        <v>3</v>
      </c>
    </row>
    <row r="31" spans="1:29">
      <c r="A31">
        <v>29</v>
      </c>
      <c r="B31" t="s">
        <v>15</v>
      </c>
      <c r="R31">
        <v>29</v>
      </c>
      <c r="S31" t="s">
        <v>152</v>
      </c>
      <c r="Z31">
        <v>2</v>
      </c>
    </row>
    <row r="32" spans="1:29">
      <c r="A32">
        <v>30</v>
      </c>
      <c r="B32" t="s">
        <v>209</v>
      </c>
      <c r="R32">
        <v>30</v>
      </c>
      <c r="S32" t="s">
        <v>134</v>
      </c>
      <c r="Z32">
        <v>2</v>
      </c>
    </row>
    <row r="33" spans="1:26">
      <c r="A33">
        <v>31</v>
      </c>
      <c r="B33" t="s">
        <v>152</v>
      </c>
      <c r="R33">
        <v>31</v>
      </c>
      <c r="S33" t="s">
        <v>99</v>
      </c>
      <c r="Z33">
        <v>2</v>
      </c>
    </row>
    <row r="34" spans="1:26">
      <c r="A34">
        <v>32</v>
      </c>
      <c r="B34" t="s">
        <v>134</v>
      </c>
    </row>
    <row r="35" spans="1:26">
      <c r="A35">
        <v>33</v>
      </c>
      <c r="B35" t="s">
        <v>99</v>
      </c>
    </row>
  </sheetData>
  <sortState ref="AB4:AC30">
    <sortCondition ref="AB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C3:E4"/>
  <sheetViews>
    <sheetView tabSelected="1" workbookViewId="0">
      <selection activeCell="E5" sqref="E5"/>
    </sheetView>
  </sheetViews>
  <sheetFormatPr defaultRowHeight="14.4"/>
  <cols>
    <col min="3" max="3" width="15.33203125" bestFit="1" customWidth="1"/>
  </cols>
  <sheetData>
    <row r="3" spans="3:5">
      <c r="C3" t="s">
        <v>271</v>
      </c>
      <c r="D3" t="s">
        <v>272</v>
      </c>
      <c r="E3" t="s">
        <v>280</v>
      </c>
    </row>
    <row r="4" spans="3:5">
      <c r="C4" t="s">
        <v>273</v>
      </c>
      <c r="D4" t="s">
        <v>274</v>
      </c>
      <c r="E4" t="s">
        <v>281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5:W233"/>
  <sheetViews>
    <sheetView topLeftCell="D1" workbookViewId="0">
      <selection activeCell="I7" sqref="I7"/>
    </sheetView>
  </sheetViews>
  <sheetFormatPr defaultRowHeight="14.4"/>
  <cols>
    <col min="4" max="4" width="61.5546875" bestFit="1" customWidth="1"/>
    <col min="5" max="5" width="8.88671875" style="1"/>
    <col min="6" max="6" width="16.5546875" style="1" bestFit="1" customWidth="1"/>
    <col min="7" max="7" width="6" style="1" bestFit="1" customWidth="1"/>
    <col min="8" max="8" width="5.33203125" bestFit="1" customWidth="1"/>
    <col min="9" max="9" width="63" bestFit="1" customWidth="1"/>
    <col min="10" max="10" width="11.5546875" style="1" bestFit="1" customWidth="1"/>
    <col min="11" max="11" width="15.6640625" style="6" bestFit="1" customWidth="1"/>
    <col min="12" max="12" width="14.109375" style="1" bestFit="1" customWidth="1"/>
    <col min="13" max="23" width="8.88671875" style="1"/>
  </cols>
  <sheetData>
    <row r="5" spans="3:12" ht="15" thickBot="1"/>
    <row r="6" spans="3:12">
      <c r="C6" s="2"/>
      <c r="D6" s="2" t="s">
        <v>278</v>
      </c>
      <c r="E6" s="6"/>
      <c r="F6" s="6" t="s">
        <v>279</v>
      </c>
      <c r="G6" s="6"/>
      <c r="H6" s="11"/>
      <c r="I6" s="12" t="s">
        <v>316</v>
      </c>
      <c r="J6" s="13" t="s">
        <v>277</v>
      </c>
      <c r="K6" s="14" t="s">
        <v>318</v>
      </c>
      <c r="L6" s="15" t="s">
        <v>317</v>
      </c>
    </row>
    <row r="7" spans="3:12">
      <c r="C7" s="2">
        <v>1</v>
      </c>
      <c r="D7" s="2" t="s">
        <v>5</v>
      </c>
      <c r="E7" s="6">
        <v>398.5</v>
      </c>
      <c r="F7" s="6">
        <v>40</v>
      </c>
      <c r="G7" s="6">
        <f t="shared" ref="G7:G36" si="0">E7+F7</f>
        <v>438.5</v>
      </c>
      <c r="H7" s="16">
        <v>1</v>
      </c>
      <c r="I7" s="17" t="s">
        <v>5</v>
      </c>
      <c r="J7" s="18">
        <f>E51+E66+E78+E97+E105+E124+E132+E151+E158+E172+E180+E192</f>
        <v>513</v>
      </c>
      <c r="K7" s="18">
        <v>60</v>
      </c>
      <c r="L7" s="19">
        <f t="shared" ref="L7:L40" si="1">J7+K7</f>
        <v>573</v>
      </c>
    </row>
    <row r="8" spans="3:12">
      <c r="C8" s="2">
        <v>2</v>
      </c>
      <c r="D8" s="2" t="s">
        <v>10</v>
      </c>
      <c r="E8" s="6">
        <v>288.5</v>
      </c>
      <c r="F8" s="6">
        <v>40</v>
      </c>
      <c r="G8" s="6">
        <f t="shared" si="0"/>
        <v>328.5</v>
      </c>
      <c r="H8" s="16">
        <v>2</v>
      </c>
      <c r="I8" s="17" t="s">
        <v>10</v>
      </c>
      <c r="J8" s="18">
        <f>E50+E64+E77+E94+E104+E122+E137+E170+E191</f>
        <v>436.5</v>
      </c>
      <c r="K8" s="18">
        <v>60</v>
      </c>
      <c r="L8" s="19">
        <f t="shared" si="1"/>
        <v>496.5</v>
      </c>
    </row>
    <row r="9" spans="3:12">
      <c r="C9" s="2">
        <v>3</v>
      </c>
      <c r="D9" s="2" t="s">
        <v>47</v>
      </c>
      <c r="E9" s="6">
        <v>199.5</v>
      </c>
      <c r="F9" s="6">
        <v>40</v>
      </c>
      <c r="G9" s="6">
        <f t="shared" si="0"/>
        <v>239.5</v>
      </c>
      <c r="H9" s="16">
        <v>3</v>
      </c>
      <c r="I9" s="17" t="s">
        <v>47</v>
      </c>
      <c r="J9" s="18">
        <f>E46+E70+E82+E101+E109+E128+E139+E154+E183</f>
        <v>267</v>
      </c>
      <c r="K9" s="18">
        <v>60</v>
      </c>
      <c r="L9" s="19">
        <f t="shared" si="1"/>
        <v>327</v>
      </c>
    </row>
    <row r="10" spans="3:12">
      <c r="C10" s="2">
        <v>4</v>
      </c>
      <c r="D10" s="2" t="s">
        <v>49</v>
      </c>
      <c r="E10" s="6">
        <v>145</v>
      </c>
      <c r="F10" s="6">
        <v>40</v>
      </c>
      <c r="G10" s="6">
        <f t="shared" si="0"/>
        <v>185</v>
      </c>
      <c r="H10" s="16">
        <v>4</v>
      </c>
      <c r="I10" s="17" t="s">
        <v>49</v>
      </c>
      <c r="J10" s="18">
        <f>E75+E93+E120+E148+E169+E179+E189</f>
        <v>255</v>
      </c>
      <c r="K10" s="18">
        <v>60</v>
      </c>
      <c r="L10" s="19">
        <f t="shared" si="1"/>
        <v>315</v>
      </c>
    </row>
    <row r="11" spans="3:12">
      <c r="C11" s="2">
        <v>5</v>
      </c>
      <c r="D11" s="2" t="s">
        <v>67</v>
      </c>
      <c r="E11" s="6">
        <v>121</v>
      </c>
      <c r="F11" s="6">
        <v>40</v>
      </c>
      <c r="G11" s="6">
        <f t="shared" si="0"/>
        <v>161</v>
      </c>
      <c r="H11" s="16">
        <v>5</v>
      </c>
      <c r="I11" s="17" t="s">
        <v>67</v>
      </c>
      <c r="J11" s="18">
        <f>E61+E86+E116+E131+E136+E165+E186</f>
        <v>200</v>
      </c>
      <c r="K11" s="18">
        <v>60</v>
      </c>
      <c r="L11" s="19">
        <f t="shared" si="1"/>
        <v>260</v>
      </c>
    </row>
    <row r="12" spans="3:12">
      <c r="C12" s="2">
        <v>6</v>
      </c>
      <c r="D12" s="2" t="s">
        <v>22</v>
      </c>
      <c r="E12" s="6">
        <v>96</v>
      </c>
      <c r="F12" s="6">
        <v>40</v>
      </c>
      <c r="G12" s="6">
        <f t="shared" si="0"/>
        <v>136</v>
      </c>
      <c r="H12" s="16">
        <v>6</v>
      </c>
      <c r="I12" s="17" t="s">
        <v>22</v>
      </c>
      <c r="J12" s="18">
        <f>E54+E80+E108+E138+E182</f>
        <v>134</v>
      </c>
      <c r="K12" s="18">
        <v>60</v>
      </c>
      <c r="L12" s="19">
        <f t="shared" si="1"/>
        <v>194</v>
      </c>
    </row>
    <row r="13" spans="3:12">
      <c r="C13" s="2">
        <v>7</v>
      </c>
      <c r="D13" s="2" t="s">
        <v>19</v>
      </c>
      <c r="E13" s="6">
        <v>89.5</v>
      </c>
      <c r="F13" s="6">
        <v>40</v>
      </c>
      <c r="G13" s="6">
        <f t="shared" si="0"/>
        <v>129.5</v>
      </c>
      <c r="H13" s="16">
        <v>7</v>
      </c>
      <c r="I13" s="17" t="s">
        <v>19</v>
      </c>
      <c r="J13" s="18">
        <f>E48+E62+E90+E145+E167</f>
        <v>129.5</v>
      </c>
      <c r="K13" s="18">
        <v>60</v>
      </c>
      <c r="L13" s="19">
        <f t="shared" si="1"/>
        <v>189.5</v>
      </c>
    </row>
    <row r="14" spans="3:12">
      <c r="C14" s="2">
        <v>8</v>
      </c>
      <c r="D14" s="2" t="s">
        <v>17</v>
      </c>
      <c r="E14" s="6">
        <v>66</v>
      </c>
      <c r="F14" s="6">
        <v>40</v>
      </c>
      <c r="G14" s="6">
        <f t="shared" si="0"/>
        <v>106</v>
      </c>
      <c r="H14" s="16">
        <v>8</v>
      </c>
      <c r="I14" s="17" t="s">
        <v>17</v>
      </c>
      <c r="J14" s="18">
        <f>E47+E58+E73+E113+E130+E156+E162</f>
        <v>95</v>
      </c>
      <c r="K14" s="18">
        <v>60</v>
      </c>
      <c r="L14" s="19">
        <f t="shared" si="1"/>
        <v>155</v>
      </c>
    </row>
    <row r="15" spans="3:12">
      <c r="C15" s="2">
        <v>10</v>
      </c>
      <c r="D15" s="2" t="s">
        <v>29</v>
      </c>
      <c r="E15" s="6">
        <v>75</v>
      </c>
      <c r="F15" s="6">
        <v>20</v>
      </c>
      <c r="G15" s="6">
        <f t="shared" si="0"/>
        <v>95</v>
      </c>
      <c r="H15" s="16">
        <v>9</v>
      </c>
      <c r="I15" s="17" t="s">
        <v>29</v>
      </c>
      <c r="J15" s="18">
        <f>E58+E83+E113+E162</f>
        <v>37</v>
      </c>
      <c r="K15" s="18">
        <v>40</v>
      </c>
      <c r="L15" s="19">
        <f t="shared" si="1"/>
        <v>77</v>
      </c>
    </row>
    <row r="16" spans="3:12">
      <c r="C16" s="2">
        <v>12</v>
      </c>
      <c r="D16" s="2" t="s">
        <v>65</v>
      </c>
      <c r="E16" s="6">
        <v>47</v>
      </c>
      <c r="F16" s="6">
        <v>40</v>
      </c>
      <c r="G16" s="6">
        <f t="shared" si="0"/>
        <v>87</v>
      </c>
      <c r="H16" s="16">
        <v>10</v>
      </c>
      <c r="I16" s="17" t="s">
        <v>65</v>
      </c>
      <c r="J16" s="18">
        <f>E87+E116+E142+E155+E164+E185</f>
        <v>109</v>
      </c>
      <c r="K16" s="18">
        <v>60</v>
      </c>
      <c r="L16" s="19">
        <f t="shared" si="1"/>
        <v>169</v>
      </c>
    </row>
    <row r="17" spans="3:12">
      <c r="C17" s="2">
        <v>15</v>
      </c>
      <c r="D17" s="2" t="s">
        <v>45</v>
      </c>
      <c r="E17" s="6">
        <v>42</v>
      </c>
      <c r="F17" s="6">
        <v>40</v>
      </c>
      <c r="G17" s="6">
        <f t="shared" si="0"/>
        <v>82</v>
      </c>
      <c r="H17" s="16">
        <v>11</v>
      </c>
      <c r="I17" s="17" t="s">
        <v>45</v>
      </c>
      <c r="J17" s="18">
        <f>E51+E67+E98</f>
        <v>78.5</v>
      </c>
      <c r="K17" s="18">
        <v>60</v>
      </c>
      <c r="L17" s="19">
        <f t="shared" si="1"/>
        <v>138.5</v>
      </c>
    </row>
    <row r="18" spans="3:12">
      <c r="C18" s="2">
        <v>13</v>
      </c>
      <c r="D18" s="2" t="s">
        <v>59</v>
      </c>
      <c r="E18" s="6">
        <v>46</v>
      </c>
      <c r="F18" s="6">
        <v>40</v>
      </c>
      <c r="G18" s="6">
        <f t="shared" si="0"/>
        <v>86</v>
      </c>
      <c r="H18" s="16">
        <v>12</v>
      </c>
      <c r="I18" s="17" t="s">
        <v>59</v>
      </c>
      <c r="J18" s="18">
        <f>E87</f>
        <v>13</v>
      </c>
      <c r="K18" s="18">
        <v>60</v>
      </c>
      <c r="L18" s="19">
        <f t="shared" si="1"/>
        <v>73</v>
      </c>
    </row>
    <row r="19" spans="3:12">
      <c r="C19" s="2">
        <v>14</v>
      </c>
      <c r="D19" s="2" t="s">
        <v>99</v>
      </c>
      <c r="E19" s="6">
        <v>46</v>
      </c>
      <c r="F19" s="6">
        <v>40</v>
      </c>
      <c r="G19" s="6">
        <f t="shared" si="0"/>
        <v>86</v>
      </c>
      <c r="H19" s="16">
        <v>13</v>
      </c>
      <c r="I19" s="17" t="s">
        <v>99</v>
      </c>
      <c r="J19" s="18">
        <f>E67+E105+E133+E175</f>
        <v>58</v>
      </c>
      <c r="K19" s="18">
        <v>60</v>
      </c>
      <c r="L19" s="19">
        <f t="shared" si="1"/>
        <v>118</v>
      </c>
    </row>
    <row r="20" spans="3:12">
      <c r="C20" s="2">
        <v>18</v>
      </c>
      <c r="D20" s="2" t="s">
        <v>147</v>
      </c>
      <c r="E20" s="6">
        <v>37</v>
      </c>
      <c r="F20" s="6">
        <v>40</v>
      </c>
      <c r="G20" s="6">
        <f t="shared" si="0"/>
        <v>77</v>
      </c>
      <c r="H20" s="16">
        <v>14</v>
      </c>
      <c r="I20" s="17" t="s">
        <v>147</v>
      </c>
      <c r="J20" s="18">
        <f>E125+E137+E151</f>
        <v>10</v>
      </c>
      <c r="K20" s="18">
        <v>60</v>
      </c>
      <c r="L20" s="19">
        <f t="shared" si="1"/>
        <v>70</v>
      </c>
    </row>
    <row r="21" spans="3:12" ht="15" thickBot="1">
      <c r="C21" s="2">
        <v>21</v>
      </c>
      <c r="D21" s="2" t="s">
        <v>123</v>
      </c>
      <c r="E21" s="6">
        <v>28</v>
      </c>
      <c r="F21" s="6">
        <v>40</v>
      </c>
      <c r="G21" s="6">
        <f t="shared" si="0"/>
        <v>68</v>
      </c>
      <c r="H21" s="20">
        <v>15</v>
      </c>
      <c r="I21" s="21" t="s">
        <v>123</v>
      </c>
      <c r="J21" s="22">
        <f>E104+E134+E154</f>
        <v>50</v>
      </c>
      <c r="K21" s="22">
        <v>60</v>
      </c>
      <c r="L21" s="23">
        <f t="shared" si="1"/>
        <v>110</v>
      </c>
    </row>
    <row r="22" spans="3:12">
      <c r="C22" s="2">
        <v>16</v>
      </c>
      <c r="D22" s="2" t="s">
        <v>72</v>
      </c>
      <c r="E22" s="6">
        <v>40.5</v>
      </c>
      <c r="F22" s="6">
        <v>40</v>
      </c>
      <c r="G22" s="6">
        <f t="shared" si="0"/>
        <v>80.5</v>
      </c>
      <c r="H22" s="1">
        <v>16</v>
      </c>
      <c r="I22" s="2" t="s">
        <v>72</v>
      </c>
      <c r="J22" s="1">
        <f>E74+E92+E119+E147+E168+E188</f>
        <v>52</v>
      </c>
      <c r="K22" s="6">
        <v>60</v>
      </c>
      <c r="L22" s="1">
        <f t="shared" si="1"/>
        <v>112</v>
      </c>
    </row>
    <row r="23" spans="3:12">
      <c r="C23" s="2">
        <v>17</v>
      </c>
      <c r="D23" s="2" t="s">
        <v>27</v>
      </c>
      <c r="E23" s="6">
        <v>38</v>
      </c>
      <c r="F23" s="6">
        <v>40</v>
      </c>
      <c r="G23" s="6">
        <f t="shared" si="0"/>
        <v>78</v>
      </c>
      <c r="H23" s="1">
        <v>17</v>
      </c>
      <c r="I23" s="2" t="s">
        <v>27</v>
      </c>
      <c r="J23" s="1">
        <f>E56+E111+E161+E184</f>
        <v>49</v>
      </c>
      <c r="K23" s="6">
        <v>60</v>
      </c>
      <c r="L23" s="1">
        <f t="shared" si="1"/>
        <v>109</v>
      </c>
    </row>
    <row r="24" spans="3:12">
      <c r="C24" s="2">
        <v>26</v>
      </c>
      <c r="D24" s="2" t="s">
        <v>118</v>
      </c>
      <c r="E24" s="6">
        <v>11.5</v>
      </c>
      <c r="F24" s="6">
        <v>40</v>
      </c>
      <c r="G24" s="6">
        <f t="shared" si="0"/>
        <v>51.5</v>
      </c>
      <c r="H24" s="1">
        <v>18</v>
      </c>
      <c r="I24" s="2" t="s">
        <v>118</v>
      </c>
      <c r="J24" s="1">
        <f>E49+E64+E75+E104+E169</f>
        <v>134</v>
      </c>
      <c r="K24" s="6">
        <v>60</v>
      </c>
      <c r="L24" s="1">
        <f t="shared" si="1"/>
        <v>194</v>
      </c>
    </row>
    <row r="25" spans="3:12">
      <c r="C25" s="2">
        <v>20</v>
      </c>
      <c r="D25" s="2" t="s">
        <v>154</v>
      </c>
      <c r="E25" s="6">
        <v>30</v>
      </c>
      <c r="F25" s="6">
        <v>40</v>
      </c>
      <c r="G25" s="6">
        <f t="shared" si="0"/>
        <v>70</v>
      </c>
      <c r="H25" s="1">
        <v>19</v>
      </c>
      <c r="I25" s="2" t="s">
        <v>154</v>
      </c>
      <c r="J25" s="1">
        <f>E163+E141</f>
        <v>26</v>
      </c>
      <c r="K25" s="6">
        <v>60</v>
      </c>
      <c r="L25" s="1">
        <f t="shared" si="1"/>
        <v>86</v>
      </c>
    </row>
    <row r="26" spans="3:12">
      <c r="C26" s="2">
        <v>9</v>
      </c>
      <c r="D26" s="2" t="s">
        <v>7</v>
      </c>
      <c r="E26" s="6">
        <v>58.5</v>
      </c>
      <c r="F26" s="6">
        <v>40</v>
      </c>
      <c r="G26" s="6">
        <f t="shared" si="0"/>
        <v>98.5</v>
      </c>
      <c r="H26" s="1">
        <v>20</v>
      </c>
      <c r="I26" s="2" t="s">
        <v>7</v>
      </c>
      <c r="J26" s="1">
        <f>E60+E87+E114+E132+E160</f>
        <v>109</v>
      </c>
      <c r="K26" s="6">
        <v>40</v>
      </c>
      <c r="L26" s="1">
        <f t="shared" si="1"/>
        <v>149</v>
      </c>
    </row>
    <row r="27" spans="3:12">
      <c r="C27" s="2">
        <v>11</v>
      </c>
      <c r="D27" s="2" t="s">
        <v>152</v>
      </c>
      <c r="E27" s="6">
        <v>53</v>
      </c>
      <c r="F27" s="6">
        <v>40</v>
      </c>
      <c r="G27" s="6">
        <f t="shared" si="0"/>
        <v>93</v>
      </c>
      <c r="H27" s="1">
        <v>21</v>
      </c>
      <c r="I27" s="2" t="s">
        <v>152</v>
      </c>
      <c r="J27" s="1">
        <f>E135+E162+E184+E204</f>
        <v>204</v>
      </c>
      <c r="K27" s="6">
        <v>40</v>
      </c>
      <c r="L27" s="1">
        <f t="shared" si="1"/>
        <v>244</v>
      </c>
    </row>
    <row r="28" spans="3:12">
      <c r="C28" s="2">
        <v>22</v>
      </c>
      <c r="D28" s="2" t="s">
        <v>15</v>
      </c>
      <c r="E28" s="6">
        <v>26.5</v>
      </c>
      <c r="F28" s="6">
        <v>40</v>
      </c>
      <c r="G28" s="6">
        <f t="shared" si="0"/>
        <v>66.5</v>
      </c>
      <c r="H28" s="1">
        <v>22</v>
      </c>
      <c r="I28" s="2" t="s">
        <v>15</v>
      </c>
      <c r="J28" s="1">
        <f>E52+E67+E98+E133+E173</f>
        <v>27.5</v>
      </c>
      <c r="K28" s="6">
        <v>60</v>
      </c>
      <c r="L28" s="1">
        <f t="shared" si="1"/>
        <v>87.5</v>
      </c>
    </row>
    <row r="29" spans="3:12">
      <c r="C29" s="2">
        <v>23</v>
      </c>
      <c r="D29" s="2" t="s">
        <v>38</v>
      </c>
      <c r="E29" s="6">
        <v>16</v>
      </c>
      <c r="F29" s="6">
        <v>40</v>
      </c>
      <c r="G29" s="6">
        <f t="shared" si="0"/>
        <v>56</v>
      </c>
      <c r="H29" s="1">
        <v>23</v>
      </c>
      <c r="I29" s="2" t="s">
        <v>38</v>
      </c>
      <c r="J29" s="1">
        <f>E60+E85+E115</f>
        <v>20.5</v>
      </c>
      <c r="K29" s="6">
        <v>60</v>
      </c>
      <c r="L29" s="1">
        <f t="shared" si="1"/>
        <v>80.5</v>
      </c>
    </row>
    <row r="30" spans="3:12">
      <c r="C30" s="2">
        <v>25</v>
      </c>
      <c r="D30" s="2" t="s">
        <v>76</v>
      </c>
      <c r="E30" s="6">
        <v>13.5</v>
      </c>
      <c r="F30" s="6">
        <v>40</v>
      </c>
      <c r="G30" s="6">
        <f t="shared" si="0"/>
        <v>53.5</v>
      </c>
      <c r="H30" s="1">
        <v>24</v>
      </c>
      <c r="I30" s="2" t="s">
        <v>76</v>
      </c>
      <c r="J30" s="1">
        <f>E80</f>
        <v>48</v>
      </c>
      <c r="K30" s="6">
        <v>60</v>
      </c>
      <c r="L30" s="1">
        <f t="shared" si="1"/>
        <v>108</v>
      </c>
    </row>
    <row r="31" spans="3:12">
      <c r="C31" s="2">
        <v>24</v>
      </c>
      <c r="D31" s="2" t="s">
        <v>92</v>
      </c>
      <c r="E31" s="6">
        <v>15.5</v>
      </c>
      <c r="F31" s="6">
        <v>40</v>
      </c>
      <c r="G31" s="6">
        <f t="shared" si="0"/>
        <v>55.5</v>
      </c>
      <c r="H31" s="1">
        <v>25</v>
      </c>
      <c r="I31" s="2" t="s">
        <v>92</v>
      </c>
      <c r="J31" s="1">
        <f>E88+E118</f>
        <v>72</v>
      </c>
      <c r="K31" s="6">
        <v>60</v>
      </c>
      <c r="L31" s="1">
        <f t="shared" si="1"/>
        <v>132</v>
      </c>
    </row>
    <row r="32" spans="3:12">
      <c r="C32" s="2">
        <v>19</v>
      </c>
      <c r="D32" s="2" t="s">
        <v>150</v>
      </c>
      <c r="E32" s="6">
        <v>33</v>
      </c>
      <c r="F32" s="6">
        <v>40</v>
      </c>
      <c r="G32" s="6">
        <f t="shared" si="0"/>
        <v>73</v>
      </c>
      <c r="H32" s="1">
        <v>26</v>
      </c>
      <c r="I32" s="2" t="s">
        <v>150</v>
      </c>
      <c r="J32" s="1">
        <f>E150</f>
        <v>1</v>
      </c>
      <c r="K32" s="6">
        <v>40</v>
      </c>
      <c r="L32" s="1">
        <f t="shared" si="1"/>
        <v>41</v>
      </c>
    </row>
    <row r="33" spans="3:12">
      <c r="C33" s="2">
        <v>27</v>
      </c>
      <c r="D33" s="2" t="s">
        <v>31</v>
      </c>
      <c r="E33" s="6">
        <v>10</v>
      </c>
      <c r="F33" s="6">
        <v>40</v>
      </c>
      <c r="G33" s="6">
        <f t="shared" si="0"/>
        <v>50</v>
      </c>
      <c r="H33" s="1">
        <v>27</v>
      </c>
      <c r="I33" s="2" t="s">
        <v>31</v>
      </c>
      <c r="J33" s="1">
        <f>E65+E96+E123+E171</f>
        <v>12</v>
      </c>
      <c r="K33" s="6">
        <v>60</v>
      </c>
      <c r="L33" s="1">
        <f t="shared" si="1"/>
        <v>72</v>
      </c>
    </row>
    <row r="34" spans="3:12">
      <c r="C34" s="2">
        <v>28</v>
      </c>
      <c r="D34" s="2" t="s">
        <v>134</v>
      </c>
      <c r="E34" s="6">
        <v>4</v>
      </c>
      <c r="F34" s="6">
        <v>40</v>
      </c>
      <c r="G34" s="6">
        <f t="shared" si="0"/>
        <v>44</v>
      </c>
      <c r="H34" s="1">
        <v>28</v>
      </c>
      <c r="I34" s="2" t="s">
        <v>134</v>
      </c>
      <c r="J34" s="1">
        <f>E99+E126+E175</f>
        <v>11</v>
      </c>
      <c r="K34" s="6">
        <v>60</v>
      </c>
      <c r="L34" s="1">
        <f t="shared" si="1"/>
        <v>71</v>
      </c>
    </row>
    <row r="35" spans="3:12">
      <c r="C35" s="2">
        <v>29</v>
      </c>
      <c r="D35" s="2" t="s">
        <v>36</v>
      </c>
      <c r="E35" s="6">
        <v>16</v>
      </c>
      <c r="F35" s="6">
        <v>20</v>
      </c>
      <c r="G35" s="6">
        <f t="shared" si="0"/>
        <v>36</v>
      </c>
      <c r="H35" s="1">
        <v>29</v>
      </c>
      <c r="I35" s="2" t="s">
        <v>36</v>
      </c>
      <c r="J35" s="1">
        <f>E63+E150+E190</f>
        <v>23</v>
      </c>
      <c r="K35" s="6">
        <v>40</v>
      </c>
      <c r="L35" s="1">
        <f t="shared" si="1"/>
        <v>63</v>
      </c>
    </row>
    <row r="36" spans="3:12">
      <c r="C36" s="2">
        <v>31</v>
      </c>
      <c r="D36" s="2" t="s">
        <v>224</v>
      </c>
      <c r="E36" s="6">
        <v>2</v>
      </c>
      <c r="F36" s="6">
        <v>20</v>
      </c>
      <c r="G36" s="6">
        <f t="shared" si="0"/>
        <v>22</v>
      </c>
      <c r="H36" s="1">
        <v>30</v>
      </c>
      <c r="I36" s="2" t="s">
        <v>224</v>
      </c>
      <c r="J36" s="1">
        <f>E94</f>
        <v>67.5</v>
      </c>
      <c r="K36" s="6">
        <v>40</v>
      </c>
      <c r="L36" s="1">
        <f t="shared" si="1"/>
        <v>107.5</v>
      </c>
    </row>
    <row r="37" spans="3:12">
      <c r="E37" s="9"/>
      <c r="H37" s="1">
        <v>31</v>
      </c>
      <c r="I37" s="2" t="s">
        <v>283</v>
      </c>
      <c r="J37" s="1">
        <v>6</v>
      </c>
      <c r="K37" s="6">
        <v>20</v>
      </c>
      <c r="L37" s="1">
        <f t="shared" si="1"/>
        <v>26</v>
      </c>
    </row>
    <row r="38" spans="3:12">
      <c r="C38" s="2">
        <v>30</v>
      </c>
      <c r="D38" s="2" t="s">
        <v>81</v>
      </c>
      <c r="E38" s="6">
        <v>4</v>
      </c>
      <c r="F38" s="6">
        <v>20</v>
      </c>
      <c r="G38" s="6">
        <f>E38+F38</f>
        <v>24</v>
      </c>
      <c r="H38" s="1">
        <v>32</v>
      </c>
      <c r="I38" s="2" t="s">
        <v>81</v>
      </c>
      <c r="J38" s="1">
        <f>E93</f>
        <v>27</v>
      </c>
      <c r="K38" s="6">
        <v>20</v>
      </c>
      <c r="L38" s="1">
        <f t="shared" si="1"/>
        <v>47</v>
      </c>
    </row>
    <row r="39" spans="3:12">
      <c r="C39" s="2">
        <v>32</v>
      </c>
      <c r="D39" s="2" t="s">
        <v>211</v>
      </c>
      <c r="E39" s="6">
        <v>1</v>
      </c>
      <c r="F39" s="6">
        <v>20</v>
      </c>
      <c r="G39" s="6">
        <f>E39+F39</f>
        <v>21</v>
      </c>
      <c r="H39" s="1">
        <v>33</v>
      </c>
      <c r="I39" s="2" t="s">
        <v>211</v>
      </c>
      <c r="J39" s="1">
        <f>E186</f>
        <v>40</v>
      </c>
      <c r="K39" s="6">
        <v>20</v>
      </c>
      <c r="L39" s="1">
        <f t="shared" si="1"/>
        <v>60</v>
      </c>
    </row>
    <row r="40" spans="3:12">
      <c r="C40" s="2">
        <v>33</v>
      </c>
      <c r="D40" s="2" t="s">
        <v>209</v>
      </c>
      <c r="E40" s="6">
        <v>1</v>
      </c>
      <c r="F40" s="6">
        <v>20</v>
      </c>
      <c r="G40" s="6">
        <f>E40+F40</f>
        <v>21</v>
      </c>
      <c r="H40" s="1">
        <v>34</v>
      </c>
      <c r="I40" s="2" t="s">
        <v>209</v>
      </c>
      <c r="J40" s="1">
        <f>E194</f>
        <v>6</v>
      </c>
      <c r="K40" s="6">
        <v>20</v>
      </c>
      <c r="L40" s="1">
        <f t="shared" si="1"/>
        <v>26</v>
      </c>
    </row>
    <row r="41" spans="3:12">
      <c r="E41" s="9"/>
    </row>
    <row r="46" spans="3:12">
      <c r="C46" t="s">
        <v>303</v>
      </c>
      <c r="D46" t="s">
        <v>47</v>
      </c>
      <c r="E46" s="1">
        <v>20</v>
      </c>
    </row>
    <row r="47" spans="3:12">
      <c r="D47" t="s">
        <v>17</v>
      </c>
      <c r="E47" s="1">
        <v>52</v>
      </c>
    </row>
    <row r="48" spans="3:12">
      <c r="D48" t="s">
        <v>19</v>
      </c>
      <c r="E48" s="1">
        <v>24</v>
      </c>
    </row>
    <row r="49" spans="3:13">
      <c r="D49" t="s">
        <v>7</v>
      </c>
      <c r="E49" s="1">
        <v>30</v>
      </c>
    </row>
    <row r="50" spans="3:13">
      <c r="D50" t="s">
        <v>10</v>
      </c>
      <c r="E50" s="1">
        <v>6</v>
      </c>
    </row>
    <row r="51" spans="3:13">
      <c r="D51" t="s">
        <v>5</v>
      </c>
      <c r="E51" s="1">
        <v>68</v>
      </c>
      <c r="M51" t="s">
        <v>282</v>
      </c>
    </row>
    <row r="52" spans="3:13">
      <c r="D52" t="s">
        <v>15</v>
      </c>
      <c r="E52" s="1">
        <v>8</v>
      </c>
      <c r="L52" s="1">
        <v>1</v>
      </c>
      <c r="M52" t="s">
        <v>22</v>
      </c>
    </row>
    <row r="53" spans="3:13">
      <c r="E53" s="10">
        <f>SUM(E46:E52)</f>
        <v>208</v>
      </c>
      <c r="L53" s="1">
        <v>2</v>
      </c>
      <c r="M53" t="s">
        <v>76</v>
      </c>
    </row>
    <row r="54" spans="3:13">
      <c r="C54" t="s">
        <v>304</v>
      </c>
      <c r="D54" t="s">
        <v>22</v>
      </c>
      <c r="E54" s="1">
        <v>40</v>
      </c>
      <c r="L54" s="1">
        <v>3</v>
      </c>
      <c r="M54" t="s">
        <v>47</v>
      </c>
    </row>
    <row r="55" spans="3:13">
      <c r="D55" t="s">
        <v>45</v>
      </c>
      <c r="E55" s="1">
        <v>4</v>
      </c>
      <c r="L55" s="1">
        <v>4</v>
      </c>
      <c r="M55" t="s">
        <v>123</v>
      </c>
    </row>
    <row r="56" spans="3:13">
      <c r="D56" t="s">
        <v>27</v>
      </c>
      <c r="E56" s="1">
        <v>34</v>
      </c>
      <c r="L56" s="1">
        <v>5</v>
      </c>
      <c r="M56" t="s">
        <v>45</v>
      </c>
    </row>
    <row r="57" spans="3:13">
      <c r="D57" t="s">
        <v>118</v>
      </c>
      <c r="E57" s="1">
        <v>12</v>
      </c>
      <c r="L57" s="1">
        <v>6</v>
      </c>
      <c r="M57" t="s">
        <v>27</v>
      </c>
    </row>
    <row r="58" spans="3:13">
      <c r="D58" t="s">
        <v>17</v>
      </c>
      <c r="E58" s="1">
        <v>10</v>
      </c>
      <c r="L58" s="1">
        <v>7</v>
      </c>
      <c r="M58" t="s">
        <v>147</v>
      </c>
    </row>
    <row r="59" spans="3:13">
      <c r="D59" t="s">
        <v>29</v>
      </c>
      <c r="E59" s="1">
        <v>30</v>
      </c>
      <c r="L59" s="1">
        <v>8</v>
      </c>
      <c r="M59" t="s">
        <v>118</v>
      </c>
    </row>
    <row r="60" spans="3:13">
      <c r="D60" t="s">
        <v>38</v>
      </c>
      <c r="E60" s="1">
        <v>2</v>
      </c>
      <c r="L60" s="1">
        <v>9</v>
      </c>
      <c r="M60" t="s">
        <v>17</v>
      </c>
    </row>
    <row r="61" spans="3:13">
      <c r="D61" t="s">
        <v>67</v>
      </c>
      <c r="E61" s="1">
        <v>4</v>
      </c>
      <c r="L61" s="1">
        <v>10</v>
      </c>
      <c r="M61" t="s">
        <v>29</v>
      </c>
    </row>
    <row r="62" spans="3:13">
      <c r="D62" t="s">
        <v>19</v>
      </c>
      <c r="E62" s="1">
        <v>72</v>
      </c>
      <c r="L62" s="1">
        <v>11</v>
      </c>
      <c r="M62" t="s">
        <v>154</v>
      </c>
    </row>
    <row r="63" spans="3:13">
      <c r="D63" t="s">
        <v>36</v>
      </c>
      <c r="E63" s="1">
        <v>21</v>
      </c>
      <c r="I63">
        <v>101</v>
      </c>
      <c r="L63" s="1">
        <v>12</v>
      </c>
      <c r="M63" t="s">
        <v>38</v>
      </c>
    </row>
    <row r="64" spans="3:13">
      <c r="D64" t="s">
        <v>10</v>
      </c>
      <c r="E64" s="1">
        <v>36</v>
      </c>
      <c r="L64" s="1">
        <v>13</v>
      </c>
      <c r="M64" t="s">
        <v>67</v>
      </c>
    </row>
    <row r="65" spans="3:13">
      <c r="D65" t="s">
        <v>31</v>
      </c>
      <c r="E65" s="1">
        <v>2</v>
      </c>
      <c r="L65" s="1">
        <v>14</v>
      </c>
      <c r="M65" t="s">
        <v>92</v>
      </c>
    </row>
    <row r="66" spans="3:13">
      <c r="D66" t="s">
        <v>5</v>
      </c>
      <c r="E66" s="1">
        <v>6</v>
      </c>
      <c r="L66" s="1">
        <v>15</v>
      </c>
      <c r="M66" t="s">
        <v>59</v>
      </c>
    </row>
    <row r="67" spans="3:13">
      <c r="D67" t="s">
        <v>15</v>
      </c>
      <c r="E67" s="1">
        <v>4</v>
      </c>
      <c r="L67" s="1">
        <v>16</v>
      </c>
      <c r="M67" t="s">
        <v>65</v>
      </c>
    </row>
    <row r="68" spans="3:13">
      <c r="D68" t="s">
        <v>99</v>
      </c>
      <c r="E68" s="1">
        <v>12</v>
      </c>
      <c r="L68" s="1">
        <v>17</v>
      </c>
      <c r="M68" t="s">
        <v>19</v>
      </c>
    </row>
    <row r="69" spans="3:13">
      <c r="E69" s="10">
        <f>SUM(E54:E68)</f>
        <v>289</v>
      </c>
      <c r="L69" s="1">
        <v>18</v>
      </c>
      <c r="M69" t="s">
        <v>283</v>
      </c>
    </row>
    <row r="70" spans="3:13">
      <c r="C70" t="s">
        <v>305</v>
      </c>
      <c r="D70" t="s">
        <v>47</v>
      </c>
      <c r="E70" s="1">
        <v>48</v>
      </c>
      <c r="L70" s="1">
        <v>19</v>
      </c>
      <c r="M70" t="s">
        <v>72</v>
      </c>
    </row>
    <row r="71" spans="3:13">
      <c r="D71" t="s">
        <v>45</v>
      </c>
      <c r="E71" s="1">
        <v>58</v>
      </c>
      <c r="L71" s="1">
        <v>20</v>
      </c>
      <c r="M71" t="s">
        <v>49</v>
      </c>
    </row>
    <row r="72" spans="3:13">
      <c r="D72" t="s">
        <v>118</v>
      </c>
      <c r="E72" s="1">
        <v>2</v>
      </c>
      <c r="L72" s="1">
        <v>21</v>
      </c>
      <c r="M72" t="s">
        <v>36</v>
      </c>
    </row>
    <row r="73" spans="3:13">
      <c r="D73" t="s">
        <v>17</v>
      </c>
      <c r="E73" s="1">
        <v>18</v>
      </c>
      <c r="L73" s="1">
        <v>22</v>
      </c>
      <c r="M73" t="s">
        <v>10</v>
      </c>
    </row>
    <row r="74" spans="3:13">
      <c r="D74" t="s">
        <v>72</v>
      </c>
      <c r="E74" s="1">
        <v>8</v>
      </c>
      <c r="L74" s="1">
        <v>23</v>
      </c>
      <c r="M74" t="s">
        <v>224</v>
      </c>
    </row>
    <row r="75" spans="3:13">
      <c r="D75" t="s">
        <v>49</v>
      </c>
      <c r="E75" s="1">
        <v>30</v>
      </c>
      <c r="L75" s="1">
        <v>24</v>
      </c>
      <c r="M75" t="s">
        <v>31</v>
      </c>
    </row>
    <row r="76" spans="3:13">
      <c r="D76" t="s">
        <v>7</v>
      </c>
      <c r="E76" s="1">
        <v>4</v>
      </c>
      <c r="L76" s="1">
        <v>25</v>
      </c>
      <c r="M76" t="s">
        <v>5</v>
      </c>
    </row>
    <row r="77" spans="3:13">
      <c r="D77" t="s">
        <v>10</v>
      </c>
      <c r="E77" s="1">
        <v>48</v>
      </c>
      <c r="L77" s="1">
        <v>26</v>
      </c>
      <c r="M77" t="s">
        <v>15</v>
      </c>
    </row>
    <row r="78" spans="3:13">
      <c r="D78" t="s">
        <v>5</v>
      </c>
      <c r="E78" s="1">
        <v>6</v>
      </c>
      <c r="L78" s="1">
        <v>27</v>
      </c>
      <c r="M78" t="s">
        <v>134</v>
      </c>
    </row>
    <row r="79" spans="3:13">
      <c r="E79" s="10">
        <f>SUM(E70:E78)</f>
        <v>222</v>
      </c>
      <c r="L79" s="1">
        <v>28</v>
      </c>
      <c r="M79" t="s">
        <v>99</v>
      </c>
    </row>
    <row r="80" spans="3:13">
      <c r="C80" t="s">
        <v>306</v>
      </c>
      <c r="D80" t="s">
        <v>22</v>
      </c>
      <c r="E80" s="1">
        <v>48</v>
      </c>
      <c r="H80" s="2">
        <f>SUM(J7:J40)</f>
        <v>3321</v>
      </c>
    </row>
    <row r="81" spans="4:8">
      <c r="D81" t="s">
        <v>76</v>
      </c>
      <c r="E81" s="1">
        <v>20</v>
      </c>
    </row>
    <row r="82" spans="4:8">
      <c r="D82" t="s">
        <v>47</v>
      </c>
      <c r="E82" s="1">
        <v>32.5</v>
      </c>
      <c r="G82"/>
      <c r="H82" s="1">
        <v>40</v>
      </c>
    </row>
    <row r="83" spans="4:8">
      <c r="D83" t="s">
        <v>118</v>
      </c>
      <c r="E83" s="1">
        <v>23</v>
      </c>
      <c r="G83"/>
      <c r="H83" s="1">
        <v>48</v>
      </c>
    </row>
    <row r="84" spans="4:8">
      <c r="D84" t="s">
        <v>29</v>
      </c>
      <c r="E84" s="1">
        <v>39</v>
      </c>
      <c r="G84"/>
      <c r="H84" s="1">
        <v>7</v>
      </c>
    </row>
    <row r="85" spans="4:8">
      <c r="D85" t="s">
        <v>38</v>
      </c>
      <c r="E85" s="1">
        <v>17.5</v>
      </c>
      <c r="G85"/>
      <c r="H85" s="1">
        <v>1</v>
      </c>
    </row>
    <row r="86" spans="4:8">
      <c r="D86" t="s">
        <v>67</v>
      </c>
      <c r="E86" s="1">
        <v>11</v>
      </c>
      <c r="G86"/>
      <c r="H86" s="1">
        <v>38</v>
      </c>
    </row>
    <row r="87" spans="4:8">
      <c r="D87" t="s">
        <v>92</v>
      </c>
      <c r="E87" s="1">
        <v>13</v>
      </c>
      <c r="G87"/>
      <c r="H87" s="1">
        <v>20</v>
      </c>
    </row>
    <row r="88" spans="4:8">
      <c r="D88" t="s">
        <v>59</v>
      </c>
      <c r="E88" s="1">
        <v>63</v>
      </c>
      <c r="G88"/>
      <c r="H88" s="1">
        <v>20</v>
      </c>
    </row>
    <row r="89" spans="4:8">
      <c r="D89" t="s">
        <v>65</v>
      </c>
      <c r="E89" s="1">
        <v>18</v>
      </c>
      <c r="G89"/>
      <c r="H89" s="1">
        <v>48</v>
      </c>
    </row>
    <row r="90" spans="4:8">
      <c r="D90" t="s">
        <v>19</v>
      </c>
      <c r="E90" s="1">
        <v>30.5</v>
      </c>
      <c r="G90"/>
      <c r="H90" s="1">
        <v>32.5</v>
      </c>
    </row>
    <row r="91" spans="4:8">
      <c r="D91" t="s">
        <v>81</v>
      </c>
      <c r="E91" s="1">
        <v>4</v>
      </c>
      <c r="G91"/>
      <c r="H91" s="1">
        <v>64</v>
      </c>
    </row>
    <row r="92" spans="4:8">
      <c r="D92" t="s">
        <v>72</v>
      </c>
      <c r="E92" s="1">
        <v>11</v>
      </c>
      <c r="G92"/>
      <c r="H92" s="1">
        <v>25.5</v>
      </c>
    </row>
    <row r="93" spans="4:8">
      <c r="D93" t="s">
        <v>49</v>
      </c>
      <c r="E93" s="1">
        <v>27</v>
      </c>
      <c r="G93"/>
      <c r="H93" s="1">
        <v>49</v>
      </c>
    </row>
    <row r="94" spans="4:8">
      <c r="D94" t="s">
        <v>10</v>
      </c>
      <c r="E94" s="1">
        <v>67.5</v>
      </c>
      <c r="G94"/>
      <c r="H94" s="1">
        <v>6</v>
      </c>
    </row>
    <row r="95" spans="4:8">
      <c r="D95" t="s">
        <v>224</v>
      </c>
      <c r="E95" s="1">
        <v>6.5</v>
      </c>
      <c r="G95"/>
      <c r="H95" s="1">
        <v>14</v>
      </c>
    </row>
    <row r="96" spans="4:8">
      <c r="D96" t="s">
        <v>31</v>
      </c>
      <c r="E96" s="1">
        <v>6</v>
      </c>
      <c r="G96"/>
      <c r="H96" s="1">
        <v>8</v>
      </c>
    </row>
    <row r="97" spans="3:8">
      <c r="D97" t="s">
        <v>5</v>
      </c>
      <c r="E97" s="1">
        <v>90</v>
      </c>
      <c r="G97"/>
      <c r="H97" s="1">
        <v>7.5</v>
      </c>
    </row>
    <row r="98" spans="3:8">
      <c r="D98" t="s">
        <v>15</v>
      </c>
      <c r="E98" s="1">
        <v>6.5</v>
      </c>
      <c r="G98"/>
      <c r="H98" s="1">
        <v>15</v>
      </c>
    </row>
    <row r="99" spans="3:8">
      <c r="D99" t="s">
        <v>134</v>
      </c>
      <c r="E99" s="1">
        <v>2</v>
      </c>
      <c r="G99"/>
      <c r="H99" s="1">
        <v>34</v>
      </c>
    </row>
    <row r="100" spans="3:8">
      <c r="E100" s="10">
        <f>SUM(E80:E99)</f>
        <v>536</v>
      </c>
      <c r="G100"/>
      <c r="H100" s="1">
        <v>4</v>
      </c>
    </row>
    <row r="101" spans="3:8">
      <c r="C101" t="s">
        <v>307</v>
      </c>
      <c r="D101" s="8" t="s">
        <v>47</v>
      </c>
      <c r="E101" s="1">
        <v>64</v>
      </c>
      <c r="G101"/>
      <c r="H101" s="1">
        <v>58</v>
      </c>
    </row>
    <row r="102" spans="3:8">
      <c r="D102" t="s">
        <v>45</v>
      </c>
      <c r="E102" s="1">
        <v>2</v>
      </c>
      <c r="G102"/>
      <c r="H102" s="1">
        <v>2</v>
      </c>
    </row>
    <row r="103" spans="3:8">
      <c r="D103" t="s">
        <v>7</v>
      </c>
      <c r="E103" s="1">
        <v>13</v>
      </c>
      <c r="G103"/>
      <c r="H103" s="1">
        <v>34</v>
      </c>
    </row>
    <row r="104" spans="3:8">
      <c r="D104" t="s">
        <v>10</v>
      </c>
      <c r="E104" s="1">
        <v>10</v>
      </c>
      <c r="G104"/>
      <c r="H104" s="1">
        <v>7</v>
      </c>
    </row>
    <row r="105" spans="3:8">
      <c r="D105" t="s">
        <v>5</v>
      </c>
      <c r="E105" s="1">
        <v>38</v>
      </c>
      <c r="G105"/>
      <c r="H105" s="1">
        <v>1</v>
      </c>
    </row>
    <row r="106" spans="3:8">
      <c r="D106" t="s">
        <v>99</v>
      </c>
      <c r="E106" s="1">
        <v>20</v>
      </c>
      <c r="G106"/>
      <c r="H106" s="1">
        <v>7</v>
      </c>
    </row>
    <row r="107" spans="3:8">
      <c r="E107" s="10">
        <f>SUM(E101:E106)</f>
        <v>147</v>
      </c>
      <c r="G107"/>
      <c r="H107" s="1">
        <v>7</v>
      </c>
    </row>
    <row r="108" spans="3:8">
      <c r="C108" t="s">
        <v>308</v>
      </c>
      <c r="D108" t="s">
        <v>22</v>
      </c>
      <c r="E108" s="1">
        <v>7</v>
      </c>
      <c r="G108"/>
      <c r="H108" s="1">
        <v>6</v>
      </c>
    </row>
    <row r="109" spans="3:8">
      <c r="D109" t="s">
        <v>47</v>
      </c>
      <c r="E109" s="1">
        <v>25.5</v>
      </c>
      <c r="G109"/>
      <c r="H109" s="1">
        <v>44</v>
      </c>
    </row>
    <row r="110" spans="3:8">
      <c r="D110" t="s">
        <v>123</v>
      </c>
      <c r="E110" s="1">
        <v>7.5</v>
      </c>
      <c r="G110"/>
      <c r="H110" s="1">
        <v>12</v>
      </c>
    </row>
    <row r="111" spans="3:8">
      <c r="D111" t="s">
        <v>27</v>
      </c>
      <c r="E111" s="1">
        <v>7</v>
      </c>
      <c r="G111"/>
      <c r="H111" s="1">
        <v>2</v>
      </c>
    </row>
    <row r="112" spans="3:8">
      <c r="D112" t="s">
        <v>118</v>
      </c>
      <c r="E112" s="1">
        <v>10</v>
      </c>
      <c r="G112"/>
      <c r="H112" s="1">
        <v>23</v>
      </c>
    </row>
    <row r="113" spans="3:8">
      <c r="D113" t="s">
        <v>17</v>
      </c>
      <c r="E113" s="1">
        <v>2</v>
      </c>
      <c r="G113"/>
      <c r="H113" s="1">
        <v>10</v>
      </c>
    </row>
    <row r="114" spans="3:8">
      <c r="D114" t="s">
        <v>29</v>
      </c>
      <c r="E114" s="1">
        <v>18</v>
      </c>
      <c r="G114"/>
      <c r="H114" s="1">
        <v>1</v>
      </c>
    </row>
    <row r="115" spans="3:8">
      <c r="D115" t="s">
        <v>38</v>
      </c>
      <c r="E115" s="1">
        <v>1</v>
      </c>
      <c r="G115"/>
      <c r="H115" s="1">
        <v>52</v>
      </c>
    </row>
    <row r="116" spans="3:8">
      <c r="D116" t="s">
        <v>67</v>
      </c>
      <c r="E116" s="1">
        <v>11</v>
      </c>
      <c r="G116"/>
      <c r="H116" s="1">
        <v>10</v>
      </c>
    </row>
    <row r="117" spans="3:8">
      <c r="D117" t="s">
        <v>92</v>
      </c>
      <c r="E117" s="1">
        <v>4.5</v>
      </c>
      <c r="G117"/>
      <c r="H117" s="1">
        <v>18</v>
      </c>
    </row>
    <row r="118" spans="3:8">
      <c r="D118" t="s">
        <v>65</v>
      </c>
      <c r="E118" s="1">
        <v>9</v>
      </c>
      <c r="G118"/>
      <c r="H118" s="1">
        <v>2</v>
      </c>
    </row>
    <row r="119" spans="3:8">
      <c r="D119" t="s">
        <v>72</v>
      </c>
      <c r="E119" s="1">
        <v>6</v>
      </c>
      <c r="G119"/>
      <c r="H119" s="1">
        <v>1</v>
      </c>
    </row>
    <row r="120" spans="3:8">
      <c r="D120" t="s">
        <v>49</v>
      </c>
      <c r="E120" s="1">
        <v>28</v>
      </c>
      <c r="G120"/>
      <c r="H120" s="1">
        <v>10</v>
      </c>
    </row>
    <row r="121" spans="3:8">
      <c r="D121" t="s">
        <v>7</v>
      </c>
      <c r="E121" s="1">
        <v>9.5</v>
      </c>
      <c r="G121"/>
      <c r="H121" s="1">
        <v>2</v>
      </c>
    </row>
    <row r="122" spans="3:8">
      <c r="D122" t="s">
        <v>10</v>
      </c>
      <c r="E122" s="1">
        <v>243</v>
      </c>
      <c r="G122"/>
      <c r="H122" s="1">
        <v>30</v>
      </c>
    </row>
    <row r="123" spans="3:8">
      <c r="D123" t="s">
        <v>31</v>
      </c>
      <c r="E123" s="1">
        <v>2</v>
      </c>
      <c r="G123"/>
      <c r="H123" s="1">
        <v>39</v>
      </c>
    </row>
    <row r="124" spans="3:8">
      <c r="D124" t="s">
        <v>5</v>
      </c>
      <c r="E124" s="1">
        <v>108</v>
      </c>
      <c r="G124"/>
      <c r="H124" s="1">
        <v>18</v>
      </c>
    </row>
    <row r="125" spans="3:8">
      <c r="D125" t="s">
        <v>152</v>
      </c>
      <c r="E125" s="1">
        <v>1</v>
      </c>
      <c r="G125"/>
      <c r="H125" s="1">
        <v>20</v>
      </c>
    </row>
    <row r="126" spans="3:8">
      <c r="D126" t="s">
        <v>134</v>
      </c>
      <c r="E126" s="1">
        <v>1</v>
      </c>
      <c r="G126"/>
      <c r="H126" s="1">
        <v>1</v>
      </c>
    </row>
    <row r="127" spans="3:8">
      <c r="E127" s="10">
        <f>SUM(E108:E126)</f>
        <v>501</v>
      </c>
      <c r="G127"/>
      <c r="H127" s="1">
        <v>20</v>
      </c>
    </row>
    <row r="128" spans="3:8">
      <c r="C128" t="s">
        <v>309</v>
      </c>
      <c r="D128" t="s">
        <v>47</v>
      </c>
      <c r="E128" s="1">
        <v>49</v>
      </c>
      <c r="G128"/>
      <c r="H128" s="1">
        <v>20</v>
      </c>
    </row>
    <row r="129" spans="3:8">
      <c r="D129" t="s">
        <v>147</v>
      </c>
      <c r="E129" s="1">
        <v>7</v>
      </c>
      <c r="G129"/>
      <c r="H129" s="1">
        <v>2</v>
      </c>
    </row>
    <row r="130" spans="3:8">
      <c r="D130" t="s">
        <v>17</v>
      </c>
      <c r="E130" s="1">
        <v>1</v>
      </c>
      <c r="G130"/>
      <c r="H130" s="1">
        <v>17.5</v>
      </c>
    </row>
    <row r="131" spans="3:8">
      <c r="D131" t="s">
        <v>67</v>
      </c>
      <c r="E131" s="1">
        <v>62</v>
      </c>
      <c r="G131"/>
      <c r="H131" s="1">
        <v>1</v>
      </c>
    </row>
    <row r="132" spans="3:8">
      <c r="D132" t="s">
        <v>5</v>
      </c>
      <c r="E132" s="1">
        <v>42</v>
      </c>
      <c r="G132"/>
      <c r="H132" s="1">
        <v>4</v>
      </c>
    </row>
    <row r="133" spans="3:8">
      <c r="D133" t="s">
        <v>15</v>
      </c>
      <c r="E133" s="1">
        <v>8</v>
      </c>
      <c r="G133"/>
      <c r="H133" s="1">
        <v>11</v>
      </c>
    </row>
    <row r="134" spans="3:8">
      <c r="D134" t="s">
        <v>99</v>
      </c>
      <c r="E134" s="1">
        <v>26</v>
      </c>
      <c r="G134"/>
      <c r="H134" s="1">
        <v>11</v>
      </c>
    </row>
    <row r="135" spans="3:8">
      <c r="E135" s="10">
        <f>SUM(E128:E134)</f>
        <v>195</v>
      </c>
      <c r="G135"/>
      <c r="H135" s="1">
        <v>62</v>
      </c>
    </row>
    <row r="136" spans="3:8">
      <c r="C136" t="s">
        <v>310</v>
      </c>
      <c r="D136" t="s">
        <v>67</v>
      </c>
      <c r="E136" s="1">
        <v>24</v>
      </c>
      <c r="G136"/>
      <c r="H136" s="1">
        <v>24</v>
      </c>
    </row>
    <row r="137" spans="3:8">
      <c r="D137" t="s">
        <v>10</v>
      </c>
      <c r="E137" s="1">
        <v>5</v>
      </c>
      <c r="G137"/>
      <c r="H137" s="1">
        <v>48</v>
      </c>
    </row>
    <row r="138" spans="3:8">
      <c r="D138" t="s">
        <v>22</v>
      </c>
      <c r="E138" s="1">
        <v>1</v>
      </c>
      <c r="G138"/>
      <c r="H138" s="1">
        <v>40</v>
      </c>
    </row>
    <row r="139" spans="3:8">
      <c r="D139" t="s">
        <v>47</v>
      </c>
      <c r="E139" s="1">
        <v>6</v>
      </c>
      <c r="G139"/>
      <c r="H139" s="1">
        <v>33</v>
      </c>
    </row>
    <row r="140" spans="3:8">
      <c r="D140" t="s">
        <v>123</v>
      </c>
      <c r="E140" s="1">
        <v>15</v>
      </c>
      <c r="G140"/>
      <c r="H140" s="1">
        <v>13</v>
      </c>
    </row>
    <row r="141" spans="3:8">
      <c r="D141" t="s">
        <v>147</v>
      </c>
      <c r="E141" s="1">
        <v>6</v>
      </c>
      <c r="G141"/>
      <c r="H141" s="1">
        <v>4.5</v>
      </c>
    </row>
    <row r="142" spans="3:8">
      <c r="D142" t="s">
        <v>154</v>
      </c>
      <c r="E142" s="1">
        <v>20</v>
      </c>
      <c r="G142"/>
      <c r="H142" s="1">
        <v>63</v>
      </c>
    </row>
    <row r="143" spans="3:8">
      <c r="D143" t="s">
        <v>150</v>
      </c>
      <c r="E143" s="1">
        <v>33</v>
      </c>
      <c r="G143"/>
      <c r="H143" s="1">
        <v>18</v>
      </c>
    </row>
    <row r="144" spans="3:8">
      <c r="D144" t="s">
        <v>65</v>
      </c>
      <c r="E144" s="1">
        <v>17</v>
      </c>
      <c r="G144"/>
      <c r="H144" s="1">
        <v>9</v>
      </c>
    </row>
    <row r="145" spans="3:8">
      <c r="D145" t="s">
        <v>19</v>
      </c>
      <c r="E145" s="1">
        <v>1</v>
      </c>
      <c r="G145"/>
      <c r="H145" s="1">
        <v>17</v>
      </c>
    </row>
    <row r="146" spans="3:8">
      <c r="D146" t="s">
        <v>283</v>
      </c>
      <c r="E146" s="1">
        <v>6</v>
      </c>
      <c r="G146"/>
      <c r="H146" s="1">
        <v>6</v>
      </c>
    </row>
    <row r="147" spans="3:8">
      <c r="D147" t="s">
        <v>72</v>
      </c>
      <c r="E147" s="1">
        <v>3</v>
      </c>
      <c r="G147"/>
      <c r="H147" s="1">
        <v>4</v>
      </c>
    </row>
    <row r="148" spans="3:8">
      <c r="D148" t="s">
        <v>49</v>
      </c>
      <c r="E148" s="1">
        <v>86</v>
      </c>
      <c r="G148"/>
      <c r="H148" s="1">
        <v>22</v>
      </c>
    </row>
    <row r="149" spans="3:8">
      <c r="D149" t="s">
        <v>7</v>
      </c>
      <c r="E149" s="1">
        <v>2</v>
      </c>
      <c r="G149"/>
      <c r="H149" s="1">
        <v>24</v>
      </c>
    </row>
    <row r="150" spans="3:8">
      <c r="D150" t="s">
        <v>36</v>
      </c>
      <c r="E150" s="1">
        <v>1</v>
      </c>
      <c r="G150"/>
      <c r="H150" s="1">
        <v>72</v>
      </c>
    </row>
    <row r="151" spans="3:8">
      <c r="D151" t="s">
        <v>5</v>
      </c>
      <c r="E151" s="1">
        <v>4</v>
      </c>
      <c r="G151"/>
      <c r="H151" s="1">
        <v>30.5</v>
      </c>
    </row>
    <row r="152" spans="3:8">
      <c r="D152" t="s">
        <v>152</v>
      </c>
      <c r="E152" s="1">
        <v>33</v>
      </c>
      <c r="G152"/>
      <c r="H152" s="1">
        <v>1</v>
      </c>
    </row>
    <row r="153" spans="3:8">
      <c r="E153" s="10">
        <f>SUM(E136:E152)</f>
        <v>263</v>
      </c>
      <c r="G153"/>
      <c r="H153" s="1">
        <v>2</v>
      </c>
    </row>
    <row r="154" spans="3:8">
      <c r="C154" t="s">
        <v>311</v>
      </c>
      <c r="D154" t="s">
        <v>47</v>
      </c>
      <c r="E154" s="1">
        <v>14</v>
      </c>
      <c r="G154"/>
      <c r="H154" s="1">
        <v>4</v>
      </c>
    </row>
    <row r="155" spans="3:8">
      <c r="D155" t="s">
        <v>147</v>
      </c>
      <c r="E155" s="1">
        <v>44</v>
      </c>
      <c r="G155"/>
      <c r="H155" s="1">
        <v>6</v>
      </c>
    </row>
    <row r="156" spans="3:8">
      <c r="D156" t="s">
        <v>17</v>
      </c>
      <c r="E156" s="1">
        <v>10</v>
      </c>
      <c r="G156"/>
      <c r="H156" s="1">
        <v>8</v>
      </c>
    </row>
    <row r="157" spans="3:8">
      <c r="D157" t="s">
        <v>65</v>
      </c>
      <c r="E157" s="1">
        <v>6</v>
      </c>
      <c r="G157"/>
      <c r="H157" s="1">
        <v>11</v>
      </c>
    </row>
    <row r="158" spans="3:8">
      <c r="D158" t="s">
        <v>5</v>
      </c>
      <c r="E158" s="1">
        <v>40</v>
      </c>
      <c r="G158"/>
      <c r="H158" s="1">
        <v>6</v>
      </c>
    </row>
    <row r="159" spans="3:8">
      <c r="E159" s="10">
        <f>SUM(E154:E158)</f>
        <v>114</v>
      </c>
      <c r="G159"/>
      <c r="H159" s="1">
        <v>3</v>
      </c>
    </row>
    <row r="160" spans="3:8">
      <c r="C160" t="s">
        <v>312</v>
      </c>
      <c r="D160" t="s">
        <v>123</v>
      </c>
      <c r="E160" s="1">
        <v>34</v>
      </c>
      <c r="G160"/>
      <c r="H160" s="1">
        <v>14</v>
      </c>
    </row>
    <row r="161" spans="4:8">
      <c r="D161" t="s">
        <v>27</v>
      </c>
      <c r="E161" s="1">
        <v>1</v>
      </c>
      <c r="G161"/>
      <c r="H161" s="1">
        <v>10</v>
      </c>
    </row>
    <row r="162" spans="4:8">
      <c r="D162" t="s">
        <v>17</v>
      </c>
      <c r="E162" s="1">
        <v>2</v>
      </c>
      <c r="G162"/>
      <c r="H162" s="1">
        <v>30</v>
      </c>
    </row>
    <row r="163" spans="4:8">
      <c r="D163" t="s">
        <v>29</v>
      </c>
      <c r="E163" s="1">
        <v>20</v>
      </c>
      <c r="G163"/>
      <c r="H163" s="1">
        <v>27</v>
      </c>
    </row>
    <row r="164" spans="4:8">
      <c r="D164" t="s">
        <v>154</v>
      </c>
      <c r="E164" s="1">
        <v>20</v>
      </c>
      <c r="G164"/>
      <c r="H164" s="1">
        <v>28</v>
      </c>
    </row>
    <row r="165" spans="4:8">
      <c r="D165" t="s">
        <v>67</v>
      </c>
      <c r="E165" s="1">
        <v>48</v>
      </c>
      <c r="G165"/>
      <c r="H165" s="1">
        <v>86</v>
      </c>
    </row>
    <row r="166" spans="4:8">
      <c r="D166" t="s">
        <v>65</v>
      </c>
      <c r="E166" s="1">
        <v>4</v>
      </c>
      <c r="G166"/>
      <c r="H166" s="1">
        <v>28</v>
      </c>
    </row>
    <row r="167" spans="4:8">
      <c r="D167" t="s">
        <v>19</v>
      </c>
      <c r="E167" s="1">
        <v>2</v>
      </c>
      <c r="G167"/>
      <c r="H167" s="1">
        <v>20</v>
      </c>
    </row>
    <row r="168" spans="4:8">
      <c r="D168" t="s">
        <v>72</v>
      </c>
      <c r="E168" s="1">
        <v>14</v>
      </c>
      <c r="G168"/>
      <c r="H168" s="1">
        <v>36</v>
      </c>
    </row>
    <row r="169" spans="4:8">
      <c r="D169" t="s">
        <v>49</v>
      </c>
      <c r="E169" s="1">
        <v>28</v>
      </c>
      <c r="G169"/>
      <c r="H169" s="1">
        <v>30</v>
      </c>
    </row>
    <row r="170" spans="4:8">
      <c r="D170" t="s">
        <v>10</v>
      </c>
      <c r="E170" s="1">
        <v>9</v>
      </c>
      <c r="G170"/>
      <c r="H170" s="1">
        <v>4</v>
      </c>
    </row>
    <row r="171" spans="4:8">
      <c r="D171" t="s">
        <v>31</v>
      </c>
      <c r="E171" s="1">
        <v>2</v>
      </c>
      <c r="G171"/>
      <c r="H171" s="1">
        <v>13</v>
      </c>
    </row>
    <row r="172" spans="4:8">
      <c r="D172" t="s">
        <v>5</v>
      </c>
      <c r="E172" s="1">
        <v>57</v>
      </c>
      <c r="G172"/>
      <c r="H172" s="1">
        <v>9.5</v>
      </c>
    </row>
    <row r="173" spans="4:8">
      <c r="D173" t="s">
        <v>15</v>
      </c>
      <c r="E173" s="1">
        <v>1</v>
      </c>
      <c r="G173"/>
      <c r="H173" s="1">
        <v>2</v>
      </c>
    </row>
    <row r="174" spans="4:8">
      <c r="D174" t="s">
        <v>152</v>
      </c>
      <c r="E174" s="1">
        <v>13</v>
      </c>
      <c r="G174"/>
      <c r="H174" s="1">
        <v>21</v>
      </c>
    </row>
    <row r="175" spans="4:8">
      <c r="D175" t="s">
        <v>134</v>
      </c>
      <c r="E175" s="1">
        <v>8</v>
      </c>
      <c r="G175"/>
      <c r="H175" s="1">
        <v>1</v>
      </c>
    </row>
    <row r="176" spans="4:8">
      <c r="D176" t="s">
        <v>99</v>
      </c>
      <c r="E176" s="1">
        <v>4</v>
      </c>
      <c r="G176"/>
      <c r="H176" s="1">
        <v>1</v>
      </c>
    </row>
    <row r="177" spans="3:8">
      <c r="D177" t="s">
        <v>118</v>
      </c>
      <c r="E177" s="1">
        <v>1</v>
      </c>
      <c r="G177"/>
      <c r="H177" s="1">
        <v>6</v>
      </c>
    </row>
    <row r="178" spans="3:8">
      <c r="E178" s="10">
        <f>SUM(E160:E177)</f>
        <v>268</v>
      </c>
      <c r="G178"/>
      <c r="H178" s="1">
        <v>36</v>
      </c>
    </row>
    <row r="179" spans="3:8">
      <c r="C179" t="s">
        <v>313</v>
      </c>
      <c r="D179" t="s">
        <v>49</v>
      </c>
      <c r="E179" s="1">
        <v>20</v>
      </c>
      <c r="G179"/>
      <c r="H179" s="1">
        <v>48</v>
      </c>
    </row>
    <row r="180" spans="3:8">
      <c r="D180" t="s">
        <v>5</v>
      </c>
      <c r="E180" s="1">
        <v>34</v>
      </c>
      <c r="G180"/>
      <c r="H180" s="1">
        <v>67.5</v>
      </c>
    </row>
    <row r="181" spans="3:8">
      <c r="E181" s="10">
        <f>SUM(E179:E180)</f>
        <v>54</v>
      </c>
      <c r="G181"/>
      <c r="H181" s="1">
        <v>10</v>
      </c>
    </row>
    <row r="182" spans="3:8">
      <c r="C182" t="s">
        <v>314</v>
      </c>
      <c r="D182" t="s">
        <v>22</v>
      </c>
      <c r="E182" s="1">
        <v>38</v>
      </c>
      <c r="G182"/>
      <c r="H182" s="1">
        <v>243</v>
      </c>
    </row>
    <row r="183" spans="3:8">
      <c r="D183" t="s">
        <v>47</v>
      </c>
      <c r="E183" s="1">
        <v>8</v>
      </c>
      <c r="G183"/>
      <c r="H183" s="1">
        <v>5</v>
      </c>
    </row>
    <row r="184" spans="3:8">
      <c r="D184" t="s">
        <v>27</v>
      </c>
      <c r="E184" s="1">
        <v>7</v>
      </c>
      <c r="G184"/>
      <c r="H184" s="1">
        <v>9</v>
      </c>
    </row>
    <row r="185" spans="3:8">
      <c r="D185" t="s">
        <v>211</v>
      </c>
      <c r="E185" s="1">
        <v>1</v>
      </c>
      <c r="G185"/>
      <c r="H185" s="1">
        <v>12</v>
      </c>
    </row>
    <row r="186" spans="3:8">
      <c r="D186" t="s">
        <v>67</v>
      </c>
      <c r="E186" s="1">
        <v>40</v>
      </c>
      <c r="G186"/>
      <c r="H186" s="1">
        <v>6.5</v>
      </c>
    </row>
    <row r="187" spans="3:8">
      <c r="D187" t="s">
        <v>65</v>
      </c>
      <c r="E187" s="1">
        <v>22</v>
      </c>
      <c r="G187"/>
      <c r="H187" s="1">
        <v>2</v>
      </c>
    </row>
    <row r="188" spans="3:8">
      <c r="D188" t="s">
        <v>72</v>
      </c>
      <c r="E188" s="1">
        <v>10</v>
      </c>
      <c r="G188"/>
      <c r="H188" s="1">
        <v>6</v>
      </c>
    </row>
    <row r="189" spans="3:8">
      <c r="D189" t="s">
        <v>49</v>
      </c>
      <c r="E189" s="1">
        <v>36</v>
      </c>
      <c r="G189"/>
      <c r="H189" s="1">
        <v>2</v>
      </c>
    </row>
    <row r="190" spans="3:8">
      <c r="D190" t="s">
        <v>36</v>
      </c>
      <c r="E190" s="1">
        <v>1</v>
      </c>
      <c r="G190"/>
      <c r="H190" s="1">
        <v>2</v>
      </c>
    </row>
    <row r="191" spans="3:8">
      <c r="D191" t="s">
        <v>10</v>
      </c>
      <c r="E191" s="1">
        <v>12</v>
      </c>
      <c r="G191"/>
      <c r="H191" s="1">
        <v>68</v>
      </c>
    </row>
    <row r="192" spans="3:8">
      <c r="D192" t="s">
        <v>5</v>
      </c>
      <c r="E192" s="1">
        <v>20</v>
      </c>
      <c r="G192"/>
      <c r="H192" s="1">
        <v>6</v>
      </c>
    </row>
    <row r="193" spans="4:8">
      <c r="D193" t="s">
        <v>209</v>
      </c>
      <c r="E193" s="1">
        <v>1</v>
      </c>
      <c r="G193"/>
      <c r="H193" s="1">
        <v>6</v>
      </c>
    </row>
    <row r="194" spans="4:8">
      <c r="D194" t="s">
        <v>152</v>
      </c>
      <c r="E194" s="1">
        <v>6</v>
      </c>
      <c r="G194"/>
      <c r="H194" s="1">
        <v>90</v>
      </c>
    </row>
    <row r="195" spans="4:8">
      <c r="E195" s="10">
        <f>SUM(E182:E194)</f>
        <v>202</v>
      </c>
      <c r="G195"/>
      <c r="H195" s="1">
        <v>38</v>
      </c>
    </row>
    <row r="196" spans="4:8">
      <c r="G196"/>
      <c r="H196" s="1">
        <v>108</v>
      </c>
    </row>
    <row r="197" spans="4:8">
      <c r="D197" s="8" t="s">
        <v>315</v>
      </c>
      <c r="E197" s="6">
        <f>E53+E69+E79+E100+E107+E127+E135+E153+E159+E178+E195+E181</f>
        <v>2999</v>
      </c>
      <c r="G197"/>
      <c r="H197" s="1">
        <v>42</v>
      </c>
    </row>
    <row r="198" spans="4:8">
      <c r="G198"/>
      <c r="H198" s="1">
        <v>4</v>
      </c>
    </row>
    <row r="199" spans="4:8">
      <c r="G199"/>
      <c r="H199" s="1">
        <v>40</v>
      </c>
    </row>
    <row r="200" spans="4:8">
      <c r="G200"/>
      <c r="H200" s="1">
        <v>57</v>
      </c>
    </row>
    <row r="201" spans="4:8">
      <c r="G201"/>
      <c r="H201" s="1">
        <v>34</v>
      </c>
    </row>
    <row r="202" spans="4:8">
      <c r="G202"/>
      <c r="H202" s="1">
        <v>20</v>
      </c>
    </row>
    <row r="203" spans="4:8">
      <c r="G203"/>
      <c r="H203" s="1">
        <v>8</v>
      </c>
    </row>
    <row r="204" spans="4:8">
      <c r="G204"/>
      <c r="H204" s="1">
        <v>4</v>
      </c>
    </row>
    <row r="205" spans="4:8">
      <c r="G205"/>
      <c r="H205" s="1">
        <v>6.5</v>
      </c>
    </row>
    <row r="206" spans="4:8">
      <c r="G206"/>
      <c r="H206" s="1">
        <v>8</v>
      </c>
    </row>
    <row r="207" spans="4:8">
      <c r="G207"/>
      <c r="H207" s="1">
        <v>1</v>
      </c>
    </row>
    <row r="208" spans="4:8">
      <c r="G208"/>
      <c r="H208" s="1">
        <v>1</v>
      </c>
    </row>
    <row r="209" spans="7:8">
      <c r="G209"/>
      <c r="H209" s="1">
        <v>1</v>
      </c>
    </row>
    <row r="210" spans="7:8">
      <c r="G210"/>
      <c r="H210" s="1">
        <v>33</v>
      </c>
    </row>
    <row r="211" spans="7:8">
      <c r="G211"/>
      <c r="H211" s="1">
        <v>13</v>
      </c>
    </row>
    <row r="212" spans="7:8">
      <c r="G212"/>
      <c r="H212" s="1">
        <v>6</v>
      </c>
    </row>
    <row r="213" spans="7:8">
      <c r="G213"/>
      <c r="H213" s="1">
        <v>2</v>
      </c>
    </row>
    <row r="214" spans="7:8">
      <c r="G214"/>
      <c r="H214" s="1">
        <v>1</v>
      </c>
    </row>
    <row r="215" spans="7:8">
      <c r="G215"/>
      <c r="H215" s="1">
        <v>8</v>
      </c>
    </row>
    <row r="216" spans="7:8">
      <c r="G216"/>
      <c r="H216" s="1">
        <v>12</v>
      </c>
    </row>
    <row r="217" spans="7:8">
      <c r="G217"/>
      <c r="H217" s="1">
        <v>20</v>
      </c>
    </row>
    <row r="218" spans="7:8">
      <c r="G218"/>
      <c r="H218" s="1">
        <v>26</v>
      </c>
    </row>
    <row r="219" spans="7:8">
      <c r="G219"/>
      <c r="H219" s="1">
        <v>4</v>
      </c>
    </row>
    <row r="220" spans="7:8">
      <c r="G220"/>
      <c r="H220">
        <f>SUM(H82:H219)</f>
        <v>2999</v>
      </c>
    </row>
    <row r="221" spans="7:8">
      <c r="G221"/>
    </row>
    <row r="222" spans="7:8">
      <c r="G222"/>
    </row>
    <row r="223" spans="7:8">
      <c r="G223"/>
    </row>
    <row r="224" spans="7:8">
      <c r="G224"/>
    </row>
    <row r="225" spans="7:8">
      <c r="G225"/>
    </row>
    <row r="226" spans="7:8">
      <c r="G226"/>
    </row>
    <row r="227" spans="7:8">
      <c r="G227"/>
    </row>
    <row r="228" spans="7:8">
      <c r="G228"/>
    </row>
    <row r="229" spans="7:8">
      <c r="G229"/>
    </row>
    <row r="230" spans="7:8">
      <c r="G230"/>
    </row>
    <row r="231" spans="7:8">
      <c r="G231"/>
      <c r="H231" s="10"/>
    </row>
    <row r="232" spans="7:8">
      <c r="G232"/>
    </row>
    <row r="233" spans="7:8">
      <c r="G233"/>
      <c r="H233" s="6" t="e">
        <f>#REF!+#REF!+#REF!+#REF!+#REF!+#REF!+#REF!+#REF!+#REF!+#REF!+H231+#REF!</f>
        <v>#REF!</v>
      </c>
    </row>
  </sheetData>
  <sortState ref="C6:L40">
    <sortCondition descending="1" ref="L6"/>
  </sortState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I70"/>
  <sheetViews>
    <sheetView topLeftCell="B1" workbookViewId="0">
      <selection activeCell="B14" sqref="B14"/>
    </sheetView>
  </sheetViews>
  <sheetFormatPr defaultRowHeight="14.4"/>
  <cols>
    <col min="2" max="2" width="22.33203125" bestFit="1" customWidth="1"/>
    <col min="3" max="3" width="39.88671875" bestFit="1" customWidth="1"/>
    <col min="4" max="4" width="61.5546875" bestFit="1" customWidth="1"/>
    <col min="5" max="5" width="24.33203125" style="1" bestFit="1" customWidth="1"/>
    <col min="6" max="6" width="13.88671875" style="1" bestFit="1" customWidth="1"/>
    <col min="7" max="7" width="15.6640625" style="1" bestFit="1" customWidth="1"/>
  </cols>
  <sheetData>
    <row r="3" spans="2:9">
      <c r="B3" t="s">
        <v>0</v>
      </c>
      <c r="C3" t="s">
        <v>1</v>
      </c>
      <c r="D3" t="s">
        <v>2</v>
      </c>
      <c r="E3" s="1" t="s">
        <v>199</v>
      </c>
      <c r="F3" s="1" t="s">
        <v>215</v>
      </c>
      <c r="G3" s="1" t="s">
        <v>282</v>
      </c>
      <c r="H3" t="s">
        <v>270</v>
      </c>
    </row>
    <row r="5" spans="2:9">
      <c r="B5" t="s">
        <v>20</v>
      </c>
      <c r="C5" t="s">
        <v>21</v>
      </c>
      <c r="D5" t="s">
        <v>22</v>
      </c>
      <c r="E5" s="1">
        <v>20</v>
      </c>
      <c r="F5" s="1">
        <v>0</v>
      </c>
      <c r="G5" s="1">
        <v>20</v>
      </c>
      <c r="H5">
        <f t="shared" ref="H5:H27" si="0">E5+F5+G5</f>
        <v>40</v>
      </c>
      <c r="I5" t="s">
        <v>319</v>
      </c>
    </row>
    <row r="6" spans="2:9">
      <c r="C6" t="s">
        <v>23</v>
      </c>
      <c r="D6" t="s">
        <v>19</v>
      </c>
      <c r="E6" s="1">
        <v>14</v>
      </c>
      <c r="F6" s="1">
        <v>20</v>
      </c>
      <c r="G6" s="1">
        <v>6</v>
      </c>
      <c r="H6">
        <f t="shared" si="0"/>
        <v>40</v>
      </c>
      <c r="I6" t="s">
        <v>319</v>
      </c>
    </row>
    <row r="7" spans="2:9">
      <c r="C7" t="s">
        <v>26</v>
      </c>
      <c r="D7" t="s">
        <v>27</v>
      </c>
      <c r="E7" s="1">
        <v>10</v>
      </c>
      <c r="F7" s="1">
        <v>14</v>
      </c>
      <c r="G7" s="1">
        <v>10</v>
      </c>
      <c r="H7">
        <f t="shared" si="0"/>
        <v>34</v>
      </c>
      <c r="I7" t="s">
        <v>319</v>
      </c>
    </row>
    <row r="8" spans="2:9">
      <c r="C8" t="s">
        <v>28</v>
      </c>
      <c r="D8" t="s">
        <v>29</v>
      </c>
      <c r="E8" s="1">
        <v>6</v>
      </c>
      <c r="F8" s="1">
        <v>10</v>
      </c>
      <c r="G8" s="1">
        <v>14</v>
      </c>
      <c r="H8">
        <f t="shared" si="0"/>
        <v>30</v>
      </c>
      <c r="I8" t="s">
        <v>319</v>
      </c>
    </row>
    <row r="9" spans="2:9">
      <c r="C9" t="s">
        <v>25</v>
      </c>
      <c r="D9" t="s">
        <v>19</v>
      </c>
      <c r="E9" s="1">
        <v>6</v>
      </c>
      <c r="F9" s="1">
        <v>10</v>
      </c>
      <c r="G9" s="1">
        <v>10</v>
      </c>
      <c r="H9">
        <f t="shared" si="0"/>
        <v>26</v>
      </c>
      <c r="I9" t="s">
        <v>319</v>
      </c>
    </row>
    <row r="10" spans="2:9">
      <c r="C10" t="s">
        <v>33</v>
      </c>
      <c r="D10" t="s">
        <v>10</v>
      </c>
      <c r="E10" s="1">
        <v>6</v>
      </c>
      <c r="F10" s="1">
        <v>6</v>
      </c>
      <c r="G10" s="1">
        <v>6</v>
      </c>
      <c r="H10">
        <f t="shared" si="0"/>
        <v>18</v>
      </c>
      <c r="I10" t="s">
        <v>319</v>
      </c>
    </row>
    <row r="11" spans="2:9">
      <c r="C11" t="s">
        <v>34</v>
      </c>
      <c r="D11" t="s">
        <v>10</v>
      </c>
      <c r="E11" s="1">
        <v>6</v>
      </c>
      <c r="F11" s="1">
        <v>6</v>
      </c>
      <c r="G11" s="1">
        <v>6</v>
      </c>
      <c r="H11">
        <f t="shared" si="0"/>
        <v>18</v>
      </c>
      <c r="I11" t="s">
        <v>319</v>
      </c>
    </row>
    <row r="12" spans="2:9">
      <c r="C12" s="2" t="s">
        <v>219</v>
      </c>
      <c r="D12" t="s">
        <v>99</v>
      </c>
      <c r="E12" s="1">
        <v>0</v>
      </c>
      <c r="F12" s="1">
        <v>6</v>
      </c>
      <c r="G12" s="1">
        <v>6</v>
      </c>
      <c r="H12">
        <f t="shared" si="0"/>
        <v>12</v>
      </c>
      <c r="I12" t="s">
        <v>319</v>
      </c>
    </row>
    <row r="13" spans="2:9">
      <c r="C13" t="s">
        <v>24</v>
      </c>
      <c r="D13" t="s">
        <v>17</v>
      </c>
      <c r="E13" s="1">
        <v>10</v>
      </c>
      <c r="F13" s="1">
        <v>0</v>
      </c>
      <c r="H13">
        <f t="shared" si="0"/>
        <v>10</v>
      </c>
      <c r="I13" t="s">
        <v>319</v>
      </c>
    </row>
    <row r="14" spans="2:9">
      <c r="C14" s="2" t="s">
        <v>218</v>
      </c>
      <c r="D14" t="s">
        <v>118</v>
      </c>
      <c r="E14" s="1">
        <v>0</v>
      </c>
      <c r="F14" s="1">
        <v>6</v>
      </c>
      <c r="G14" s="1">
        <v>2</v>
      </c>
      <c r="H14">
        <f t="shared" si="0"/>
        <v>8</v>
      </c>
      <c r="I14" t="s">
        <v>319</v>
      </c>
    </row>
    <row r="15" spans="2:9">
      <c r="C15" t="s">
        <v>40</v>
      </c>
      <c r="D15" t="s">
        <v>36</v>
      </c>
      <c r="E15" s="1">
        <v>2</v>
      </c>
      <c r="F15" s="1">
        <v>3</v>
      </c>
      <c r="G15" s="1">
        <v>3</v>
      </c>
      <c r="H15">
        <f t="shared" si="0"/>
        <v>8</v>
      </c>
    </row>
    <row r="16" spans="2:9">
      <c r="C16" t="s">
        <v>35</v>
      </c>
      <c r="D16" t="s">
        <v>36</v>
      </c>
      <c r="E16" s="1">
        <v>2</v>
      </c>
      <c r="F16" s="1">
        <v>3</v>
      </c>
      <c r="G16" s="1">
        <v>2</v>
      </c>
      <c r="H16">
        <f t="shared" si="0"/>
        <v>7</v>
      </c>
    </row>
    <row r="17" spans="3:8">
      <c r="C17" t="s">
        <v>42</v>
      </c>
      <c r="D17" t="s">
        <v>36</v>
      </c>
      <c r="E17" s="1">
        <v>2</v>
      </c>
      <c r="F17" s="1">
        <v>2</v>
      </c>
      <c r="G17" s="1">
        <v>2</v>
      </c>
      <c r="H17">
        <f t="shared" si="0"/>
        <v>6</v>
      </c>
    </row>
    <row r="18" spans="3:8">
      <c r="C18" t="s">
        <v>32</v>
      </c>
      <c r="D18" t="s">
        <v>5</v>
      </c>
      <c r="E18" s="1">
        <v>2</v>
      </c>
      <c r="F18" s="1">
        <v>2</v>
      </c>
      <c r="G18" s="1">
        <v>2</v>
      </c>
      <c r="H18">
        <f t="shared" si="0"/>
        <v>6</v>
      </c>
    </row>
    <row r="19" spans="3:8">
      <c r="C19" t="s">
        <v>41</v>
      </c>
      <c r="D19" t="s">
        <v>19</v>
      </c>
      <c r="E19" s="1">
        <v>2</v>
      </c>
      <c r="F19" s="1">
        <v>2</v>
      </c>
      <c r="G19" s="1">
        <v>2</v>
      </c>
      <c r="H19">
        <f t="shared" si="0"/>
        <v>6</v>
      </c>
    </row>
    <row r="20" spans="3:8">
      <c r="C20" s="2" t="s">
        <v>216</v>
      </c>
      <c r="D20" t="s">
        <v>45</v>
      </c>
      <c r="E20" s="1">
        <v>0</v>
      </c>
      <c r="F20" s="1">
        <v>2</v>
      </c>
      <c r="G20" s="1">
        <v>2</v>
      </c>
      <c r="H20">
        <f t="shared" si="0"/>
        <v>4</v>
      </c>
    </row>
    <row r="21" spans="3:8">
      <c r="C21" s="2" t="s">
        <v>217</v>
      </c>
      <c r="D21" t="s">
        <v>67</v>
      </c>
      <c r="E21" s="1">
        <v>0</v>
      </c>
      <c r="F21" s="1">
        <v>2</v>
      </c>
      <c r="G21" s="1">
        <v>2</v>
      </c>
      <c r="H21">
        <f t="shared" si="0"/>
        <v>4</v>
      </c>
    </row>
    <row r="22" spans="3:8">
      <c r="C22" s="2" t="s">
        <v>220</v>
      </c>
      <c r="D22" t="s">
        <v>15</v>
      </c>
      <c r="E22" s="1">
        <v>0</v>
      </c>
      <c r="F22" s="1">
        <v>2</v>
      </c>
      <c r="H22">
        <f t="shared" si="0"/>
        <v>2</v>
      </c>
    </row>
    <row r="23" spans="3:8">
      <c r="C23" t="s">
        <v>37</v>
      </c>
      <c r="D23" t="s">
        <v>38</v>
      </c>
      <c r="E23" s="1">
        <v>2</v>
      </c>
      <c r="F23" s="1">
        <v>0</v>
      </c>
      <c r="H23">
        <f t="shared" si="0"/>
        <v>2</v>
      </c>
    </row>
    <row r="24" spans="3:8">
      <c r="C24" s="7" t="s">
        <v>285</v>
      </c>
      <c r="D24" t="s">
        <v>118</v>
      </c>
      <c r="G24" s="1">
        <v>2</v>
      </c>
      <c r="H24">
        <f t="shared" si="0"/>
        <v>2</v>
      </c>
    </row>
    <row r="25" spans="3:8">
      <c r="C25" s="7" t="s">
        <v>286</v>
      </c>
      <c r="D25" t="s">
        <v>118</v>
      </c>
      <c r="G25" s="1">
        <v>2</v>
      </c>
      <c r="H25">
        <f t="shared" si="0"/>
        <v>2</v>
      </c>
    </row>
    <row r="26" spans="3:8">
      <c r="C26" t="s">
        <v>39</v>
      </c>
      <c r="D26" t="s">
        <v>15</v>
      </c>
      <c r="E26" s="1">
        <v>2</v>
      </c>
      <c r="F26" s="1">
        <v>0</v>
      </c>
      <c r="H26" s="5">
        <f t="shared" si="0"/>
        <v>2</v>
      </c>
    </row>
    <row r="27" spans="3:8">
      <c r="C27" t="s">
        <v>30</v>
      </c>
      <c r="D27" t="s">
        <v>31</v>
      </c>
      <c r="E27" s="1">
        <v>2</v>
      </c>
      <c r="F27" s="1">
        <v>0</v>
      </c>
      <c r="H27">
        <f t="shared" si="0"/>
        <v>2</v>
      </c>
    </row>
    <row r="28" spans="3:8">
      <c r="E28" s="3" t="s">
        <v>277</v>
      </c>
    </row>
    <row r="29" spans="3:8">
      <c r="D29" t="s">
        <v>22</v>
      </c>
      <c r="E29" s="1">
        <f>H4</f>
        <v>0</v>
      </c>
      <c r="F29" s="1">
        <v>40</v>
      </c>
    </row>
    <row r="30" spans="3:8">
      <c r="D30" t="s">
        <v>45</v>
      </c>
      <c r="E30" s="1">
        <f>H19</f>
        <v>6</v>
      </c>
      <c r="F30" s="1">
        <v>4</v>
      </c>
    </row>
    <row r="31" spans="3:8">
      <c r="D31" t="s">
        <v>27</v>
      </c>
      <c r="E31" s="1">
        <f>H6</f>
        <v>40</v>
      </c>
      <c r="F31" s="1">
        <v>34</v>
      </c>
    </row>
    <row r="32" spans="3:8">
      <c r="D32" t="s">
        <v>118</v>
      </c>
      <c r="E32" s="1">
        <f>H15+H23+H24</f>
        <v>12</v>
      </c>
      <c r="F32" s="1">
        <v>12</v>
      </c>
    </row>
    <row r="33" spans="4:6">
      <c r="D33" t="s">
        <v>17</v>
      </c>
      <c r="E33" s="1">
        <f>H12</f>
        <v>12</v>
      </c>
      <c r="F33" s="1">
        <v>10</v>
      </c>
    </row>
    <row r="34" spans="4:6">
      <c r="D34" t="s">
        <v>29</v>
      </c>
      <c r="E34" s="1">
        <f>H7</f>
        <v>34</v>
      </c>
      <c r="F34" s="1">
        <v>30</v>
      </c>
    </row>
    <row r="35" spans="4:6">
      <c r="D35" t="s">
        <v>38</v>
      </c>
      <c r="E35" s="1">
        <f>H22</f>
        <v>2</v>
      </c>
      <c r="F35" s="1">
        <v>2</v>
      </c>
    </row>
    <row r="36" spans="4:6">
      <c r="D36" t="s">
        <v>67</v>
      </c>
      <c r="E36" s="1">
        <f>H20</f>
        <v>4</v>
      </c>
      <c r="F36" s="1">
        <v>4</v>
      </c>
    </row>
    <row r="37" spans="4:6">
      <c r="D37" t="s">
        <v>19</v>
      </c>
      <c r="E37" s="1">
        <f>H5+H8+H18</f>
        <v>76</v>
      </c>
      <c r="F37" s="1">
        <v>72</v>
      </c>
    </row>
    <row r="38" spans="4:6">
      <c r="D38" t="s">
        <v>36</v>
      </c>
      <c r="E38" s="1">
        <f>H13+H14+H16</f>
        <v>25</v>
      </c>
      <c r="F38" s="1">
        <v>21</v>
      </c>
    </row>
    <row r="39" spans="4:6">
      <c r="D39" t="s">
        <v>10</v>
      </c>
      <c r="E39" s="1">
        <f>H9+H10</f>
        <v>44</v>
      </c>
      <c r="F39" s="1">
        <v>36</v>
      </c>
    </row>
    <row r="40" spans="4:6">
      <c r="D40" t="s">
        <v>31</v>
      </c>
      <c r="E40" s="1">
        <f>H26</f>
        <v>2</v>
      </c>
      <c r="F40" s="1">
        <v>2</v>
      </c>
    </row>
    <row r="41" spans="4:6">
      <c r="D41" t="s">
        <v>5</v>
      </c>
      <c r="E41" s="1">
        <f>H17</f>
        <v>6</v>
      </c>
      <c r="F41" s="1">
        <v>6</v>
      </c>
    </row>
    <row r="42" spans="4:6">
      <c r="D42" t="s">
        <v>15</v>
      </c>
      <c r="E42" s="1">
        <f>H21+H25</f>
        <v>6</v>
      </c>
      <c r="F42" s="1">
        <v>4</v>
      </c>
    </row>
    <row r="43" spans="4:6">
      <c r="D43" t="s">
        <v>99</v>
      </c>
      <c r="E43" s="4">
        <f>H11</f>
        <v>18</v>
      </c>
      <c r="F43" s="1">
        <v>12</v>
      </c>
    </row>
    <row r="44" spans="4:6">
      <c r="E44" s="1">
        <f>E29+E30+E31+E32+E33+E34+E35+E36+E37+E38+E39+E40+E41+E42+E43</f>
        <v>287</v>
      </c>
    </row>
    <row r="54" spans="4:5">
      <c r="E54" s="1" t="s">
        <v>277</v>
      </c>
    </row>
    <row r="55" spans="4:5">
      <c r="D55" t="s">
        <v>22</v>
      </c>
      <c r="E55" s="1">
        <f t="shared" ref="E55:E62" si="1">H4</f>
        <v>0</v>
      </c>
    </row>
    <row r="56" spans="4:5">
      <c r="D56" t="s">
        <v>45</v>
      </c>
      <c r="E56" s="1">
        <f t="shared" si="1"/>
        <v>40</v>
      </c>
    </row>
    <row r="57" spans="4:5">
      <c r="D57" t="s">
        <v>27</v>
      </c>
      <c r="E57" s="1">
        <f t="shared" si="1"/>
        <v>40</v>
      </c>
    </row>
    <row r="58" spans="4:5">
      <c r="D58" t="s">
        <v>118</v>
      </c>
      <c r="E58" s="1">
        <f t="shared" si="1"/>
        <v>34</v>
      </c>
    </row>
    <row r="59" spans="4:5">
      <c r="D59" t="s">
        <v>17</v>
      </c>
      <c r="E59" s="1">
        <f t="shared" si="1"/>
        <v>30</v>
      </c>
    </row>
    <row r="60" spans="4:5">
      <c r="D60" t="s">
        <v>29</v>
      </c>
      <c r="E60" s="1">
        <f t="shared" si="1"/>
        <v>26</v>
      </c>
    </row>
    <row r="61" spans="4:5">
      <c r="D61" t="s">
        <v>38</v>
      </c>
      <c r="E61" s="1">
        <f t="shared" si="1"/>
        <v>18</v>
      </c>
    </row>
    <row r="62" spans="4:5">
      <c r="D62" t="s">
        <v>67</v>
      </c>
      <c r="E62" s="1">
        <f t="shared" si="1"/>
        <v>18</v>
      </c>
    </row>
    <row r="63" spans="4:5">
      <c r="D63" t="s">
        <v>19</v>
      </c>
      <c r="E63" s="1">
        <f>H12+H13+H15</f>
        <v>30</v>
      </c>
    </row>
    <row r="64" spans="4:5">
      <c r="D64" t="s">
        <v>36</v>
      </c>
      <c r="E64" s="1" t="e">
        <f>H14+#REF!+H16</f>
        <v>#REF!</v>
      </c>
    </row>
    <row r="65" spans="4:5">
      <c r="D65" t="s">
        <v>10</v>
      </c>
      <c r="E65" s="1">
        <f>H17+H18</f>
        <v>12</v>
      </c>
    </row>
    <row r="66" spans="4:5">
      <c r="D66" t="s">
        <v>31</v>
      </c>
      <c r="E66" s="1">
        <f>H19</f>
        <v>6</v>
      </c>
    </row>
    <row r="67" spans="4:5">
      <c r="D67" t="s">
        <v>5</v>
      </c>
      <c r="E67" s="1">
        <f>H20</f>
        <v>4</v>
      </c>
    </row>
    <row r="68" spans="4:5">
      <c r="D68" t="s">
        <v>15</v>
      </c>
      <c r="E68" s="1">
        <f>H21+H22</f>
        <v>6</v>
      </c>
    </row>
    <row r="69" spans="4:5">
      <c r="D69" t="s">
        <v>99</v>
      </c>
      <c r="E69" s="1">
        <f>H23</f>
        <v>2</v>
      </c>
    </row>
    <row r="70" spans="4:5">
      <c r="E70" s="1" t="e">
        <f>E55+E56+E57+E58+E59+E60+E61+E62+E63+E64+E65+E66+E67+E68+E69</f>
        <v>#REF!</v>
      </c>
    </row>
  </sheetData>
  <sortState ref="B4:I44">
    <sortCondition descending="1" ref="H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I46"/>
  <sheetViews>
    <sheetView topLeftCell="B1" workbookViewId="0">
      <selection activeCell="C19" sqref="C19"/>
    </sheetView>
  </sheetViews>
  <sheetFormatPr defaultRowHeight="14.4"/>
  <cols>
    <col min="2" max="2" width="23.44140625" bestFit="1" customWidth="1"/>
    <col min="3" max="3" width="32.33203125" bestFit="1" customWidth="1"/>
    <col min="4" max="4" width="61.5546875" bestFit="1" customWidth="1"/>
    <col min="5" max="5" width="24.33203125" style="1" bestFit="1" customWidth="1"/>
    <col min="6" max="6" width="13.88671875" style="1" bestFit="1" customWidth="1"/>
    <col min="7" max="7" width="15.6640625" style="1" bestFit="1" customWidth="1"/>
    <col min="8" max="8" width="10.33203125" style="1" bestFit="1" customWidth="1"/>
  </cols>
  <sheetData>
    <row r="1" spans="2:9">
      <c r="B1" t="s">
        <v>0</v>
      </c>
      <c r="C1" t="s">
        <v>1</v>
      </c>
      <c r="D1" t="s">
        <v>2</v>
      </c>
      <c r="E1" s="1" t="s">
        <v>199</v>
      </c>
      <c r="F1" s="3" t="s">
        <v>215</v>
      </c>
      <c r="G1" s="1" t="s">
        <v>282</v>
      </c>
      <c r="H1" s="1" t="s">
        <v>270</v>
      </c>
    </row>
    <row r="3" spans="2:9">
      <c r="B3" t="s">
        <v>43</v>
      </c>
      <c r="C3" t="s">
        <v>44</v>
      </c>
      <c r="D3" t="s">
        <v>45</v>
      </c>
      <c r="E3" s="1">
        <v>20</v>
      </c>
      <c r="F3" s="1">
        <v>14</v>
      </c>
      <c r="G3" s="1">
        <v>20</v>
      </c>
      <c r="H3" s="1">
        <f t="shared" ref="H3:H14" si="0">E3+F3+G3</f>
        <v>54</v>
      </c>
      <c r="I3" t="s">
        <v>319</v>
      </c>
    </row>
    <row r="4" spans="2:9">
      <c r="C4" t="s">
        <v>46</v>
      </c>
      <c r="D4" t="s">
        <v>47</v>
      </c>
      <c r="E4" s="1">
        <v>14</v>
      </c>
      <c r="F4" s="1">
        <v>20</v>
      </c>
      <c r="G4" s="1">
        <v>14</v>
      </c>
      <c r="H4" s="1">
        <f t="shared" si="0"/>
        <v>48</v>
      </c>
      <c r="I4" t="s">
        <v>319</v>
      </c>
    </row>
    <row r="5" spans="2:9">
      <c r="C5" t="s">
        <v>50</v>
      </c>
      <c r="D5" t="s">
        <v>10</v>
      </c>
      <c r="E5" s="1">
        <v>10</v>
      </c>
      <c r="F5" s="1">
        <v>10</v>
      </c>
      <c r="G5" s="1">
        <v>10</v>
      </c>
      <c r="H5" s="1">
        <f t="shared" si="0"/>
        <v>30</v>
      </c>
      <c r="I5" t="s">
        <v>319</v>
      </c>
    </row>
    <row r="6" spans="2:9">
      <c r="C6" t="s">
        <v>48</v>
      </c>
      <c r="D6" t="s">
        <v>49</v>
      </c>
      <c r="E6" s="1">
        <v>10</v>
      </c>
      <c r="F6" s="1">
        <v>10</v>
      </c>
      <c r="G6" s="1">
        <v>10</v>
      </c>
      <c r="H6" s="1">
        <f t="shared" si="0"/>
        <v>30</v>
      </c>
    </row>
    <row r="7" spans="2:9">
      <c r="C7" t="s">
        <v>51</v>
      </c>
      <c r="D7" t="s">
        <v>10</v>
      </c>
      <c r="E7" s="1">
        <v>6</v>
      </c>
      <c r="F7" s="1">
        <v>6</v>
      </c>
      <c r="G7" s="1">
        <v>6</v>
      </c>
      <c r="H7" s="1">
        <f t="shared" si="0"/>
        <v>18</v>
      </c>
    </row>
    <row r="8" spans="2:9">
      <c r="C8" t="s">
        <v>54</v>
      </c>
      <c r="D8" t="s">
        <v>17</v>
      </c>
      <c r="E8" s="1">
        <v>6</v>
      </c>
      <c r="F8" s="1">
        <v>6</v>
      </c>
      <c r="G8" s="1">
        <v>6</v>
      </c>
      <c r="H8" s="1">
        <f t="shared" si="0"/>
        <v>18</v>
      </c>
    </row>
    <row r="9" spans="2:9">
      <c r="C9" t="s">
        <v>52</v>
      </c>
      <c r="D9" t="s">
        <v>5</v>
      </c>
      <c r="E9" s="1">
        <v>2</v>
      </c>
      <c r="F9" s="1">
        <v>2</v>
      </c>
      <c r="G9" s="1">
        <v>2</v>
      </c>
      <c r="H9" s="1">
        <f t="shared" si="0"/>
        <v>6</v>
      </c>
    </row>
    <row r="10" spans="2:9">
      <c r="C10" s="2" t="s">
        <v>222</v>
      </c>
      <c r="D10" t="s">
        <v>72</v>
      </c>
      <c r="E10" s="1">
        <v>0</v>
      </c>
      <c r="F10" s="1">
        <v>2</v>
      </c>
      <c r="G10" s="1">
        <v>2</v>
      </c>
      <c r="H10" s="1">
        <f t="shared" si="0"/>
        <v>4</v>
      </c>
    </row>
    <row r="11" spans="2:9">
      <c r="C11" t="s">
        <v>53</v>
      </c>
      <c r="D11" t="s">
        <v>7</v>
      </c>
      <c r="E11" s="1">
        <v>2</v>
      </c>
      <c r="F11" s="1">
        <v>2</v>
      </c>
      <c r="H11" s="1">
        <f t="shared" si="0"/>
        <v>4</v>
      </c>
    </row>
    <row r="12" spans="2:9">
      <c r="C12" t="s">
        <v>55</v>
      </c>
      <c r="D12" t="s">
        <v>45</v>
      </c>
      <c r="E12" s="1">
        <v>2</v>
      </c>
      <c r="F12" s="1">
        <v>2</v>
      </c>
      <c r="H12" s="1">
        <f t="shared" si="0"/>
        <v>4</v>
      </c>
    </row>
    <row r="13" spans="2:9">
      <c r="C13" s="2" t="s">
        <v>221</v>
      </c>
      <c r="D13" t="s">
        <v>72</v>
      </c>
      <c r="E13" s="1">
        <v>0</v>
      </c>
      <c r="F13" s="1">
        <v>2</v>
      </c>
      <c r="G13" s="1">
        <v>2</v>
      </c>
      <c r="H13" s="4">
        <f t="shared" si="0"/>
        <v>4</v>
      </c>
    </row>
    <row r="14" spans="2:9">
      <c r="C14" s="7" t="s">
        <v>287</v>
      </c>
      <c r="D14" t="s">
        <v>118</v>
      </c>
      <c r="G14" s="1">
        <v>2</v>
      </c>
      <c r="H14" s="1">
        <f t="shared" si="0"/>
        <v>2</v>
      </c>
    </row>
    <row r="15" spans="2:9">
      <c r="E15" s="3" t="s">
        <v>277</v>
      </c>
    </row>
    <row r="16" spans="2:9">
      <c r="D16" t="s">
        <v>47</v>
      </c>
      <c r="E16" s="1" t="e">
        <f>#REF!</f>
        <v>#REF!</v>
      </c>
      <c r="F16" s="1">
        <v>48</v>
      </c>
    </row>
    <row r="17" spans="4:6">
      <c r="D17" t="s">
        <v>45</v>
      </c>
      <c r="E17" s="1">
        <f>H2+H8</f>
        <v>18</v>
      </c>
      <c r="F17" s="1">
        <v>58</v>
      </c>
    </row>
    <row r="18" spans="4:6">
      <c r="D18" t="s">
        <v>118</v>
      </c>
      <c r="E18" s="1">
        <f>H12</f>
        <v>4</v>
      </c>
      <c r="F18" s="1">
        <v>2</v>
      </c>
    </row>
    <row r="19" spans="4:6">
      <c r="D19" t="s">
        <v>17</v>
      </c>
      <c r="E19" s="1">
        <f>H6</f>
        <v>30</v>
      </c>
      <c r="F19" s="1">
        <v>18</v>
      </c>
    </row>
    <row r="20" spans="4:6">
      <c r="D20" t="s">
        <v>72</v>
      </c>
      <c r="E20" s="1" t="e">
        <f>#REF!+H10+H11+H13</f>
        <v>#REF!</v>
      </c>
      <c r="F20" s="1">
        <v>8</v>
      </c>
    </row>
    <row r="21" spans="4:6">
      <c r="D21" t="s">
        <v>49</v>
      </c>
      <c r="E21" s="1">
        <f>H4</f>
        <v>48</v>
      </c>
      <c r="F21" s="1">
        <v>30</v>
      </c>
    </row>
    <row r="22" spans="4:6">
      <c r="D22" t="s">
        <v>7</v>
      </c>
      <c r="E22" s="1">
        <f>H9</f>
        <v>6</v>
      </c>
      <c r="F22" s="1">
        <v>4</v>
      </c>
    </row>
    <row r="23" spans="4:6">
      <c r="D23" t="s">
        <v>10</v>
      </c>
      <c r="E23" s="1">
        <f>H3+H5</f>
        <v>84</v>
      </c>
      <c r="F23" s="1">
        <v>48</v>
      </c>
    </row>
    <row r="24" spans="4:6">
      <c r="D24" t="s">
        <v>5</v>
      </c>
      <c r="E24" s="4">
        <f>H7</f>
        <v>18</v>
      </c>
      <c r="F24" s="1">
        <v>6</v>
      </c>
    </row>
    <row r="25" spans="4:6">
      <c r="E25" s="1" t="e">
        <f>E16+E17+E18+E19+E20+E21+E22+E23+E24</f>
        <v>#REF!</v>
      </c>
    </row>
    <row r="37" spans="4:5">
      <c r="E37" s="1" t="s">
        <v>277</v>
      </c>
    </row>
    <row r="38" spans="4:5">
      <c r="D38" t="s">
        <v>47</v>
      </c>
      <c r="E38" s="1">
        <f>H2</f>
        <v>0</v>
      </c>
    </row>
    <row r="39" spans="4:5">
      <c r="D39" t="s">
        <v>45</v>
      </c>
      <c r="E39" s="1" t="e">
        <f>#REF!+H4</f>
        <v>#REF!</v>
      </c>
    </row>
    <row r="40" spans="4:5">
      <c r="D40" t="s">
        <v>17</v>
      </c>
      <c r="E40" s="1">
        <f>H3</f>
        <v>54</v>
      </c>
    </row>
    <row r="41" spans="4:5">
      <c r="D41" t="s">
        <v>72</v>
      </c>
      <c r="E41" s="1">
        <f>H6+H5</f>
        <v>60</v>
      </c>
    </row>
    <row r="42" spans="4:5">
      <c r="D42" t="s">
        <v>49</v>
      </c>
      <c r="E42" s="1">
        <f>H7</f>
        <v>18</v>
      </c>
    </row>
    <row r="43" spans="4:5">
      <c r="D43" t="s">
        <v>7</v>
      </c>
      <c r="E43" s="1">
        <f>H8</f>
        <v>18</v>
      </c>
    </row>
    <row r="44" spans="4:5">
      <c r="D44" t="s">
        <v>10</v>
      </c>
      <c r="E44" s="1" t="e">
        <f>H9+#REF!</f>
        <v>#REF!</v>
      </c>
    </row>
    <row r="45" spans="4:5">
      <c r="D45" t="s">
        <v>5</v>
      </c>
      <c r="E45" s="1">
        <f>H10</f>
        <v>4</v>
      </c>
    </row>
    <row r="46" spans="4:5">
      <c r="E46" s="1" t="e">
        <f>SUM(E38:E45)</f>
        <v>#REF!</v>
      </c>
    </row>
  </sheetData>
  <sortState ref="B2:I25">
    <sortCondition descending="1" ref="H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I110"/>
  <sheetViews>
    <sheetView workbookViewId="0">
      <selection activeCell="C3" sqref="B3:I43"/>
    </sheetView>
  </sheetViews>
  <sheetFormatPr defaultRowHeight="14.4"/>
  <cols>
    <col min="2" max="2" width="22.33203125" bestFit="1" customWidth="1"/>
    <col min="3" max="3" width="36.6640625" bestFit="1" customWidth="1"/>
    <col min="4" max="4" width="59" bestFit="1" customWidth="1"/>
    <col min="5" max="5" width="24.33203125" style="1" bestFit="1" customWidth="1"/>
    <col min="6" max="6" width="13.88671875" style="1" bestFit="1" customWidth="1"/>
    <col min="7" max="7" width="15.6640625" style="1" bestFit="1" customWidth="1"/>
    <col min="8" max="8" width="8.88671875" style="1"/>
  </cols>
  <sheetData>
    <row r="2" spans="2:9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s="1" t="s">
        <v>282</v>
      </c>
      <c r="H2" s="1" t="s">
        <v>270</v>
      </c>
    </row>
    <row r="3" spans="2:9">
      <c r="B3" t="s">
        <v>56</v>
      </c>
      <c r="C3" t="s">
        <v>57</v>
      </c>
      <c r="D3" t="s">
        <v>5</v>
      </c>
      <c r="E3" s="1">
        <v>30</v>
      </c>
      <c r="F3" s="1">
        <v>30</v>
      </c>
      <c r="G3" s="1">
        <v>30</v>
      </c>
      <c r="H3" s="1">
        <f t="shared" ref="H3:H42" si="0">E3+F3+G3</f>
        <v>90</v>
      </c>
      <c r="I3" t="s">
        <v>319</v>
      </c>
    </row>
    <row r="4" spans="2:9">
      <c r="C4" t="s">
        <v>58</v>
      </c>
      <c r="D4" t="s">
        <v>59</v>
      </c>
      <c r="E4" s="1">
        <v>21</v>
      </c>
      <c r="F4" s="1">
        <v>21</v>
      </c>
      <c r="G4" s="1">
        <v>15</v>
      </c>
      <c r="H4" s="1">
        <f t="shared" si="0"/>
        <v>57</v>
      </c>
      <c r="I4" t="s">
        <v>319</v>
      </c>
    </row>
    <row r="5" spans="2:9">
      <c r="C5" t="s">
        <v>60</v>
      </c>
      <c r="D5" t="s">
        <v>29</v>
      </c>
      <c r="E5" s="1">
        <v>15</v>
      </c>
      <c r="F5" s="1">
        <v>15</v>
      </c>
      <c r="G5" s="1">
        <v>9</v>
      </c>
      <c r="H5" s="1">
        <f t="shared" si="0"/>
        <v>39</v>
      </c>
      <c r="I5" t="s">
        <v>319</v>
      </c>
    </row>
    <row r="6" spans="2:9">
      <c r="C6" t="s">
        <v>61</v>
      </c>
      <c r="D6" t="s">
        <v>22</v>
      </c>
      <c r="E6" s="1">
        <v>9</v>
      </c>
      <c r="F6" s="1">
        <v>15</v>
      </c>
      <c r="G6" s="1">
        <v>15</v>
      </c>
      <c r="H6" s="1">
        <f t="shared" si="0"/>
        <v>39</v>
      </c>
      <c r="I6" t="s">
        <v>319</v>
      </c>
    </row>
    <row r="7" spans="2:9">
      <c r="C7" t="s">
        <v>74</v>
      </c>
      <c r="D7" t="s">
        <v>49</v>
      </c>
      <c r="E7" s="1">
        <v>9</v>
      </c>
      <c r="F7" s="1">
        <v>9</v>
      </c>
      <c r="G7" s="1">
        <v>9</v>
      </c>
      <c r="H7" s="1">
        <f t="shared" si="0"/>
        <v>27</v>
      </c>
      <c r="I7" t="s">
        <v>319</v>
      </c>
    </row>
    <row r="8" spans="2:9">
      <c r="C8" t="s">
        <v>62</v>
      </c>
      <c r="D8" t="s">
        <v>47</v>
      </c>
      <c r="E8" s="1">
        <v>15</v>
      </c>
      <c r="F8" s="1">
        <v>4.5</v>
      </c>
      <c r="G8" s="1">
        <v>4.5</v>
      </c>
      <c r="H8" s="1">
        <f t="shared" si="0"/>
        <v>24</v>
      </c>
      <c r="I8" t="s">
        <v>319</v>
      </c>
    </row>
    <row r="9" spans="2:9">
      <c r="C9" s="7" t="s">
        <v>288</v>
      </c>
      <c r="D9" t="s">
        <v>118</v>
      </c>
      <c r="G9" s="1">
        <v>21</v>
      </c>
      <c r="H9" s="1">
        <f t="shared" si="0"/>
        <v>21</v>
      </c>
      <c r="I9" t="s">
        <v>319</v>
      </c>
    </row>
    <row r="10" spans="2:9">
      <c r="C10" t="s">
        <v>64</v>
      </c>
      <c r="D10" t="s">
        <v>65</v>
      </c>
      <c r="E10" s="1">
        <v>4.5</v>
      </c>
      <c r="F10" s="1">
        <v>4.5</v>
      </c>
      <c r="G10" s="1">
        <v>9</v>
      </c>
      <c r="H10" s="1">
        <f t="shared" si="0"/>
        <v>18</v>
      </c>
      <c r="I10" t="s">
        <v>319</v>
      </c>
    </row>
    <row r="11" spans="2:9">
      <c r="C11" t="s">
        <v>93</v>
      </c>
      <c r="D11" t="s">
        <v>10</v>
      </c>
      <c r="E11" s="1">
        <v>4.5</v>
      </c>
      <c r="F11" s="1">
        <v>9</v>
      </c>
      <c r="G11" s="1">
        <v>4.5</v>
      </c>
      <c r="H11" s="1">
        <f t="shared" si="0"/>
        <v>18</v>
      </c>
      <c r="I11" t="s">
        <v>319</v>
      </c>
    </row>
    <row r="12" spans="2:9">
      <c r="C12" t="s">
        <v>69</v>
      </c>
      <c r="D12" t="s">
        <v>19</v>
      </c>
      <c r="E12" s="1">
        <v>2</v>
      </c>
      <c r="F12" s="1">
        <v>4.5</v>
      </c>
      <c r="G12" s="1">
        <v>9</v>
      </c>
      <c r="H12" s="1">
        <f t="shared" si="0"/>
        <v>15.5</v>
      </c>
    </row>
    <row r="13" spans="2:9">
      <c r="C13" t="s">
        <v>70</v>
      </c>
      <c r="D13" t="s">
        <v>38</v>
      </c>
      <c r="E13" s="1">
        <v>4.5</v>
      </c>
      <c r="F13" s="1">
        <v>4.5</v>
      </c>
      <c r="G13" s="1">
        <v>4.5</v>
      </c>
      <c r="H13" s="1">
        <f t="shared" si="0"/>
        <v>13.5</v>
      </c>
    </row>
    <row r="14" spans="2:9">
      <c r="C14" t="s">
        <v>77</v>
      </c>
      <c r="D14" t="s">
        <v>10</v>
      </c>
      <c r="E14" s="1">
        <v>4.5</v>
      </c>
      <c r="F14" s="1">
        <v>4.5</v>
      </c>
      <c r="G14" s="1">
        <v>4.5</v>
      </c>
      <c r="H14" s="1">
        <f t="shared" si="0"/>
        <v>13.5</v>
      </c>
    </row>
    <row r="15" spans="2:9">
      <c r="C15" t="s">
        <v>91</v>
      </c>
      <c r="D15" t="s">
        <v>92</v>
      </c>
      <c r="E15" s="1">
        <v>2</v>
      </c>
      <c r="F15" s="1">
        <v>9</v>
      </c>
      <c r="G15" s="1">
        <v>2</v>
      </c>
      <c r="H15" s="1">
        <f t="shared" si="0"/>
        <v>13</v>
      </c>
    </row>
    <row r="16" spans="2:9">
      <c r="C16" t="s">
        <v>68</v>
      </c>
      <c r="D16" t="s">
        <v>19</v>
      </c>
      <c r="E16" s="1">
        <v>9</v>
      </c>
      <c r="F16" s="1">
        <v>2</v>
      </c>
      <c r="G16" s="1">
        <v>2</v>
      </c>
      <c r="H16" s="1">
        <f t="shared" si="0"/>
        <v>13</v>
      </c>
    </row>
    <row r="17" spans="3:8">
      <c r="C17" t="s">
        <v>71</v>
      </c>
      <c r="D17" t="s">
        <v>72</v>
      </c>
      <c r="E17" s="1">
        <v>4.5</v>
      </c>
      <c r="F17" s="1">
        <v>2</v>
      </c>
      <c r="G17" s="1">
        <v>4.5</v>
      </c>
      <c r="H17" s="1">
        <f t="shared" si="0"/>
        <v>11</v>
      </c>
    </row>
    <row r="18" spans="3:8">
      <c r="C18" s="2" t="s">
        <v>90</v>
      </c>
      <c r="D18" t="s">
        <v>76</v>
      </c>
      <c r="E18" s="1">
        <v>0</v>
      </c>
      <c r="F18" s="1">
        <v>9</v>
      </c>
      <c r="G18" s="1">
        <v>2</v>
      </c>
      <c r="H18" s="1">
        <f t="shared" si="0"/>
        <v>11</v>
      </c>
    </row>
    <row r="19" spans="3:8">
      <c r="C19" t="s">
        <v>66</v>
      </c>
      <c r="D19" t="s">
        <v>67</v>
      </c>
      <c r="E19" s="1">
        <v>4.5</v>
      </c>
      <c r="F19" s="1">
        <v>2</v>
      </c>
      <c r="G19" s="1">
        <v>4.5</v>
      </c>
      <c r="H19" s="1">
        <f t="shared" si="0"/>
        <v>11</v>
      </c>
    </row>
    <row r="20" spans="3:8">
      <c r="C20" t="s">
        <v>89</v>
      </c>
      <c r="D20" t="s">
        <v>22</v>
      </c>
      <c r="E20" s="1">
        <v>4.5</v>
      </c>
      <c r="F20" s="1">
        <v>4.5</v>
      </c>
      <c r="H20" s="1">
        <f t="shared" si="0"/>
        <v>9</v>
      </c>
    </row>
    <row r="21" spans="3:8">
      <c r="C21" t="s">
        <v>75</v>
      </c>
      <c r="D21" t="s">
        <v>76</v>
      </c>
      <c r="E21" s="1">
        <v>4.5</v>
      </c>
      <c r="F21" s="1">
        <v>0</v>
      </c>
      <c r="G21" s="1">
        <v>4.5</v>
      </c>
      <c r="H21" s="1">
        <f t="shared" si="0"/>
        <v>9</v>
      </c>
    </row>
    <row r="22" spans="3:8">
      <c r="C22" t="s">
        <v>63</v>
      </c>
      <c r="D22" t="s">
        <v>47</v>
      </c>
      <c r="E22" s="1">
        <v>2</v>
      </c>
      <c r="F22" s="1">
        <v>4.5</v>
      </c>
      <c r="G22" s="1">
        <v>2</v>
      </c>
      <c r="H22" s="1">
        <f t="shared" si="0"/>
        <v>8.5</v>
      </c>
    </row>
    <row r="23" spans="3:8">
      <c r="C23" s="2" t="s">
        <v>223</v>
      </c>
      <c r="D23" t="s">
        <v>224</v>
      </c>
      <c r="E23" s="1">
        <v>0</v>
      </c>
      <c r="F23" s="1">
        <v>2</v>
      </c>
      <c r="G23" s="1">
        <v>4.5</v>
      </c>
      <c r="H23" s="1">
        <f t="shared" si="0"/>
        <v>6.5</v>
      </c>
    </row>
    <row r="24" spans="3:8">
      <c r="C24" t="s">
        <v>87</v>
      </c>
      <c r="D24" t="s">
        <v>15</v>
      </c>
      <c r="E24" s="1">
        <v>2</v>
      </c>
      <c r="F24" s="1">
        <v>4.5</v>
      </c>
      <c r="H24" s="1">
        <f t="shared" si="0"/>
        <v>6.5</v>
      </c>
    </row>
    <row r="25" spans="3:8">
      <c r="C25" t="s">
        <v>94</v>
      </c>
      <c r="D25" t="s">
        <v>59</v>
      </c>
      <c r="E25" s="1">
        <v>2</v>
      </c>
      <c r="F25" s="1">
        <v>2</v>
      </c>
      <c r="G25" s="1">
        <v>2</v>
      </c>
      <c r="H25" s="1">
        <f t="shared" si="0"/>
        <v>6</v>
      </c>
    </row>
    <row r="26" spans="3:8">
      <c r="C26" t="s">
        <v>82</v>
      </c>
      <c r="D26" t="s">
        <v>10</v>
      </c>
      <c r="E26" s="1">
        <v>2</v>
      </c>
      <c r="F26" s="1">
        <v>2</v>
      </c>
      <c r="G26" s="1">
        <v>2</v>
      </c>
      <c r="H26" s="1">
        <f t="shared" si="0"/>
        <v>6</v>
      </c>
    </row>
    <row r="27" spans="3:8">
      <c r="C27" t="s">
        <v>88</v>
      </c>
      <c r="D27" t="s">
        <v>10</v>
      </c>
      <c r="E27" s="1">
        <v>2</v>
      </c>
      <c r="F27" s="1">
        <v>2</v>
      </c>
      <c r="G27" s="1">
        <v>2</v>
      </c>
      <c r="H27" s="1">
        <f t="shared" si="0"/>
        <v>6</v>
      </c>
    </row>
    <row r="28" spans="3:8">
      <c r="C28" t="s">
        <v>79</v>
      </c>
      <c r="D28" t="s">
        <v>10</v>
      </c>
      <c r="E28" s="1">
        <v>2</v>
      </c>
      <c r="F28" s="1">
        <v>2</v>
      </c>
      <c r="G28" s="1">
        <v>2</v>
      </c>
      <c r="H28" s="1">
        <f t="shared" si="0"/>
        <v>6</v>
      </c>
    </row>
    <row r="29" spans="3:8">
      <c r="C29" t="s">
        <v>84</v>
      </c>
      <c r="D29" t="s">
        <v>10</v>
      </c>
      <c r="E29" s="1">
        <v>2</v>
      </c>
      <c r="F29" s="1">
        <v>2</v>
      </c>
      <c r="G29" s="1">
        <v>2</v>
      </c>
      <c r="H29" s="1">
        <f t="shared" si="0"/>
        <v>6</v>
      </c>
    </row>
    <row r="30" spans="3:8">
      <c r="C30" t="s">
        <v>78</v>
      </c>
      <c r="D30" t="s">
        <v>10</v>
      </c>
      <c r="E30" s="1">
        <v>2</v>
      </c>
      <c r="F30" s="1">
        <v>2</v>
      </c>
      <c r="H30" s="1">
        <f t="shared" si="0"/>
        <v>4</v>
      </c>
    </row>
    <row r="31" spans="3:8">
      <c r="C31" t="s">
        <v>73</v>
      </c>
      <c r="D31" t="s">
        <v>38</v>
      </c>
      <c r="E31" s="1">
        <v>2</v>
      </c>
      <c r="F31" s="1">
        <v>2</v>
      </c>
      <c r="H31" s="1">
        <f t="shared" si="0"/>
        <v>4</v>
      </c>
    </row>
    <row r="32" spans="3:8">
      <c r="C32" t="s">
        <v>85</v>
      </c>
      <c r="D32" t="s">
        <v>31</v>
      </c>
      <c r="E32" s="1">
        <v>2</v>
      </c>
      <c r="F32" s="1">
        <v>2</v>
      </c>
      <c r="H32" s="1">
        <f t="shared" si="0"/>
        <v>4</v>
      </c>
    </row>
    <row r="33" spans="3:8">
      <c r="C33" s="2" t="s">
        <v>225</v>
      </c>
      <c r="D33" t="s">
        <v>134</v>
      </c>
      <c r="E33" s="1">
        <v>0</v>
      </c>
      <c r="F33" s="1">
        <v>2</v>
      </c>
      <c r="H33" s="1">
        <f t="shared" si="0"/>
        <v>2</v>
      </c>
    </row>
    <row r="34" spans="3:8">
      <c r="C34" s="7" t="s">
        <v>289</v>
      </c>
      <c r="D34" t="s">
        <v>10</v>
      </c>
      <c r="G34" s="1">
        <v>2</v>
      </c>
      <c r="H34" s="1">
        <f t="shared" si="0"/>
        <v>2</v>
      </c>
    </row>
    <row r="35" spans="3:8">
      <c r="C35" s="7" t="s">
        <v>291</v>
      </c>
      <c r="D35" t="s">
        <v>118</v>
      </c>
      <c r="G35" s="1">
        <v>2</v>
      </c>
      <c r="H35" s="1">
        <f t="shared" si="0"/>
        <v>2</v>
      </c>
    </row>
    <row r="36" spans="3:8">
      <c r="C36" s="2" t="s">
        <v>226</v>
      </c>
      <c r="D36" t="s">
        <v>31</v>
      </c>
      <c r="E36" s="1">
        <v>0</v>
      </c>
      <c r="F36" s="1">
        <v>2</v>
      </c>
      <c r="H36" s="1">
        <f t="shared" si="0"/>
        <v>2</v>
      </c>
    </row>
    <row r="37" spans="3:8">
      <c r="C37" s="2" t="s">
        <v>227</v>
      </c>
      <c r="D37" t="s">
        <v>19</v>
      </c>
      <c r="E37" s="1">
        <v>0</v>
      </c>
      <c r="F37" s="1">
        <v>2</v>
      </c>
      <c r="H37" s="1">
        <f t="shared" si="0"/>
        <v>2</v>
      </c>
    </row>
    <row r="38" spans="3:8">
      <c r="C38" t="s">
        <v>80</v>
      </c>
      <c r="D38" t="s">
        <v>81</v>
      </c>
      <c r="E38" s="1">
        <v>2</v>
      </c>
      <c r="F38" s="1">
        <v>0</v>
      </c>
      <c r="H38" s="1">
        <f t="shared" si="0"/>
        <v>2</v>
      </c>
    </row>
    <row r="39" spans="3:8">
      <c r="C39" s="2" t="s">
        <v>228</v>
      </c>
      <c r="D39" t="s">
        <v>10</v>
      </c>
      <c r="E39" s="1">
        <v>0</v>
      </c>
      <c r="F39" s="1">
        <v>2</v>
      </c>
      <c r="H39" s="1">
        <f t="shared" si="0"/>
        <v>2</v>
      </c>
    </row>
    <row r="40" spans="3:8">
      <c r="C40" s="2" t="s">
        <v>83</v>
      </c>
      <c r="D40" t="s">
        <v>10</v>
      </c>
      <c r="E40" s="1">
        <v>0</v>
      </c>
      <c r="F40" s="1">
        <v>2</v>
      </c>
      <c r="H40" s="1">
        <f t="shared" si="0"/>
        <v>2</v>
      </c>
    </row>
    <row r="41" spans="3:8">
      <c r="C41" t="s">
        <v>86</v>
      </c>
      <c r="D41" t="s">
        <v>81</v>
      </c>
      <c r="E41" s="1">
        <v>2</v>
      </c>
      <c r="F41" s="1">
        <v>0</v>
      </c>
      <c r="H41" s="1">
        <f t="shared" si="0"/>
        <v>2</v>
      </c>
    </row>
    <row r="42" spans="3:8">
      <c r="C42" s="7" t="s">
        <v>290</v>
      </c>
      <c r="D42" t="s">
        <v>10</v>
      </c>
      <c r="G42" s="1">
        <v>2</v>
      </c>
      <c r="H42" s="4">
        <f t="shared" si="0"/>
        <v>2</v>
      </c>
    </row>
    <row r="43" spans="3:8">
      <c r="H43" s="1">
        <f>SUM(H3:H42)</f>
        <v>536</v>
      </c>
    </row>
    <row r="45" spans="3:8">
      <c r="E45" s="3" t="s">
        <v>277</v>
      </c>
    </row>
    <row r="46" spans="3:8">
      <c r="D46" t="s">
        <v>22</v>
      </c>
      <c r="E46" s="1">
        <f>H6+H20</f>
        <v>48</v>
      </c>
      <c r="F46" s="1">
        <v>48</v>
      </c>
    </row>
    <row r="47" spans="3:8">
      <c r="D47" t="s">
        <v>76</v>
      </c>
      <c r="E47" s="1">
        <f>H18+H21</f>
        <v>20</v>
      </c>
      <c r="F47" s="1">
        <v>20</v>
      </c>
    </row>
    <row r="48" spans="3:8">
      <c r="D48" t="s">
        <v>47</v>
      </c>
      <c r="E48" s="1">
        <f>H8+H22</f>
        <v>32.5</v>
      </c>
      <c r="F48" s="1">
        <v>32.5</v>
      </c>
    </row>
    <row r="49" spans="4:6">
      <c r="D49" t="s">
        <v>118</v>
      </c>
      <c r="E49" s="1">
        <f>H9+H35</f>
        <v>23</v>
      </c>
      <c r="F49" s="1">
        <v>23</v>
      </c>
    </row>
    <row r="50" spans="4:6">
      <c r="D50" t="s">
        <v>29</v>
      </c>
      <c r="E50" s="1">
        <f>H5</f>
        <v>39</v>
      </c>
      <c r="F50" s="1">
        <v>39</v>
      </c>
    </row>
    <row r="51" spans="4:6">
      <c r="D51" t="s">
        <v>38</v>
      </c>
      <c r="E51" s="1">
        <f>H13+H31</f>
        <v>17.5</v>
      </c>
      <c r="F51" s="1">
        <v>17.5</v>
      </c>
    </row>
    <row r="52" spans="4:6">
      <c r="D52" t="s">
        <v>67</v>
      </c>
      <c r="E52" s="1">
        <f>H19</f>
        <v>11</v>
      </c>
      <c r="F52" s="1">
        <v>11</v>
      </c>
    </row>
    <row r="53" spans="4:6">
      <c r="D53" t="s">
        <v>92</v>
      </c>
      <c r="E53" s="1">
        <f>H15</f>
        <v>13</v>
      </c>
      <c r="F53" s="1">
        <v>13</v>
      </c>
    </row>
    <row r="54" spans="4:6">
      <c r="D54" t="s">
        <v>59</v>
      </c>
      <c r="E54" s="1">
        <f>H4+H25</f>
        <v>63</v>
      </c>
      <c r="F54" s="1">
        <v>63</v>
      </c>
    </row>
    <row r="55" spans="4:6">
      <c r="D55" t="s">
        <v>65</v>
      </c>
      <c r="E55" s="1">
        <f>H10</f>
        <v>18</v>
      </c>
      <c r="F55" s="1">
        <v>18</v>
      </c>
    </row>
    <row r="56" spans="4:6">
      <c r="D56" t="s">
        <v>19</v>
      </c>
      <c r="E56" s="1">
        <f>H12+H16+H37</f>
        <v>30.5</v>
      </c>
      <c r="F56" s="1">
        <v>30.5</v>
      </c>
    </row>
    <row r="57" spans="4:6">
      <c r="D57" t="s">
        <v>81</v>
      </c>
      <c r="E57" s="1">
        <f>H38+H41</f>
        <v>4</v>
      </c>
      <c r="F57" s="1">
        <v>4</v>
      </c>
    </row>
    <row r="58" spans="4:6">
      <c r="D58" t="s">
        <v>72</v>
      </c>
      <c r="E58" s="1">
        <f>H17</f>
        <v>11</v>
      </c>
      <c r="F58" s="1">
        <v>11</v>
      </c>
    </row>
    <row r="59" spans="4:6">
      <c r="D59" t="s">
        <v>49</v>
      </c>
      <c r="E59" s="1">
        <f>H7</f>
        <v>27</v>
      </c>
      <c r="F59" s="1">
        <v>27</v>
      </c>
    </row>
    <row r="60" spans="4:6">
      <c r="D60" t="s">
        <v>10</v>
      </c>
      <c r="E60" s="1">
        <f>H11+H14+H26+H27+H28+H29+H30+H34+H39+H40+H42</f>
        <v>67.5</v>
      </c>
      <c r="F60" s="1">
        <v>67.5</v>
      </c>
    </row>
    <row r="61" spans="4:6">
      <c r="D61" t="s">
        <v>224</v>
      </c>
      <c r="E61" s="1">
        <f>H23</f>
        <v>6.5</v>
      </c>
      <c r="F61" s="1">
        <v>6.5</v>
      </c>
    </row>
    <row r="62" spans="4:6">
      <c r="D62" t="s">
        <v>31</v>
      </c>
      <c r="E62" s="1">
        <f>H32+H36</f>
        <v>6</v>
      </c>
      <c r="F62" s="1">
        <v>6</v>
      </c>
    </row>
    <row r="63" spans="4:6">
      <c r="D63" t="s">
        <v>5</v>
      </c>
      <c r="E63" s="1">
        <f>H3</f>
        <v>90</v>
      </c>
      <c r="F63" s="1">
        <v>90</v>
      </c>
    </row>
    <row r="64" spans="4:6">
      <c r="D64" t="s">
        <v>15</v>
      </c>
      <c r="E64" s="1">
        <f>H24</f>
        <v>6.5</v>
      </c>
      <c r="F64" s="1">
        <v>6.5</v>
      </c>
    </row>
    <row r="65" spans="4:6">
      <c r="D65" t="s">
        <v>134</v>
      </c>
      <c r="E65" s="4">
        <f>H33</f>
        <v>2</v>
      </c>
      <c r="F65" s="1">
        <v>2</v>
      </c>
    </row>
    <row r="66" spans="4:6">
      <c r="E66" s="1">
        <f>SUM(E46:E65)</f>
        <v>536</v>
      </c>
    </row>
    <row r="90" spans="4:5">
      <c r="E90" s="1" t="s">
        <v>277</v>
      </c>
    </row>
    <row r="91" spans="4:5">
      <c r="D91" t="s">
        <v>22</v>
      </c>
      <c r="E91" s="1" t="e">
        <f>H3+#REF!</f>
        <v>#REF!</v>
      </c>
    </row>
    <row r="92" spans="4:5">
      <c r="D92" t="s">
        <v>76</v>
      </c>
      <c r="E92" s="1" t="e">
        <f>H4+#REF!</f>
        <v>#REF!</v>
      </c>
    </row>
    <row r="93" spans="4:5">
      <c r="D93" t="s">
        <v>47</v>
      </c>
      <c r="E93" s="1" t="e">
        <f>H5+#REF!</f>
        <v>#REF!</v>
      </c>
    </row>
    <row r="94" spans="4:5">
      <c r="D94" t="s">
        <v>29</v>
      </c>
      <c r="E94" s="1">
        <f>H6</f>
        <v>39</v>
      </c>
    </row>
    <row r="95" spans="4:5">
      <c r="D95" t="s">
        <v>38</v>
      </c>
      <c r="E95" s="1">
        <f>H7+H8</f>
        <v>51</v>
      </c>
    </row>
    <row r="96" spans="4:5">
      <c r="D96" t="s">
        <v>67</v>
      </c>
      <c r="E96" s="1" t="e">
        <f>#REF!</f>
        <v>#REF!</v>
      </c>
    </row>
    <row r="97" spans="4:5">
      <c r="D97" t="s">
        <v>92</v>
      </c>
      <c r="E97" s="1">
        <f>H9</f>
        <v>21</v>
      </c>
    </row>
    <row r="98" spans="4:5">
      <c r="D98" t="s">
        <v>59</v>
      </c>
      <c r="E98" s="1" t="e">
        <f>H10+#REF!</f>
        <v>#REF!</v>
      </c>
    </row>
    <row r="99" spans="4:5">
      <c r="D99" t="s">
        <v>65</v>
      </c>
      <c r="E99" s="1">
        <f>H11</f>
        <v>18</v>
      </c>
    </row>
    <row r="100" spans="4:5">
      <c r="D100" t="s">
        <v>19</v>
      </c>
      <c r="E100" s="1">
        <f>H12+H13+H14</f>
        <v>42.5</v>
      </c>
    </row>
    <row r="101" spans="4:5">
      <c r="D101" t="s">
        <v>81</v>
      </c>
      <c r="E101" s="1" t="e">
        <f>#REF!+H15</f>
        <v>#REF!</v>
      </c>
    </row>
    <row r="102" spans="4:5">
      <c r="D102" t="s">
        <v>72</v>
      </c>
      <c r="E102" s="1" t="e">
        <f>#REF!</f>
        <v>#REF!</v>
      </c>
    </row>
    <row r="103" spans="4:5">
      <c r="D103" t="s">
        <v>49</v>
      </c>
      <c r="E103" s="1">
        <f>H16</f>
        <v>13</v>
      </c>
    </row>
    <row r="104" spans="4:5">
      <c r="D104" t="s">
        <v>10</v>
      </c>
      <c r="E104" s="1" t="e">
        <f>H17+#REF!+H18+#REF!+H19+#REF!+H20+#REF!+H21</f>
        <v>#REF!</v>
      </c>
    </row>
    <row r="105" spans="4:5">
      <c r="D105" t="s">
        <v>224</v>
      </c>
      <c r="E105" s="1" t="e">
        <f>#REF!</f>
        <v>#REF!</v>
      </c>
    </row>
    <row r="106" spans="4:5">
      <c r="D106" t="s">
        <v>31</v>
      </c>
      <c r="E106" s="1" t="e">
        <f>H22+#REF!</f>
        <v>#REF!</v>
      </c>
    </row>
    <row r="107" spans="4:5">
      <c r="D107" t="s">
        <v>5</v>
      </c>
      <c r="E107" s="1">
        <f>H23</f>
        <v>6.5</v>
      </c>
    </row>
    <row r="108" spans="4:5">
      <c r="D108" t="s">
        <v>15</v>
      </c>
      <c r="E108" s="1" t="e">
        <f>#REF!</f>
        <v>#REF!</v>
      </c>
    </row>
    <row r="109" spans="4:5">
      <c r="D109" t="s">
        <v>134</v>
      </c>
      <c r="E109" s="4">
        <f>H24</f>
        <v>6.5</v>
      </c>
    </row>
    <row r="110" spans="4:5">
      <c r="E110" s="1" t="e">
        <f>E91+E92+E93+E94+E95+E96+E97+E98+E99+E100+E101+E102+E103+E104+E105+E106+E107+E108+E109</f>
        <v>#REF!</v>
      </c>
    </row>
  </sheetData>
  <sortState ref="B3:I43">
    <sortCondition ref="D44"/>
  </sortState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I21"/>
  <sheetViews>
    <sheetView topLeftCell="B1" workbookViewId="0">
      <selection activeCell="I6" sqref="I6"/>
    </sheetView>
  </sheetViews>
  <sheetFormatPr defaultRowHeight="14.4"/>
  <cols>
    <col min="2" max="2" width="23.44140625" bestFit="1" customWidth="1"/>
    <col min="3" max="3" width="26.5546875" bestFit="1" customWidth="1"/>
    <col min="4" max="4" width="45.109375" bestFit="1" customWidth="1"/>
    <col min="5" max="5" width="24.33203125" style="1" bestFit="1" customWidth="1"/>
    <col min="6" max="6" width="13.88671875" style="1" bestFit="1" customWidth="1"/>
    <col min="7" max="7" width="15.6640625" style="1" bestFit="1" customWidth="1"/>
    <col min="8" max="8" width="10.33203125" style="1" bestFit="1" customWidth="1"/>
  </cols>
  <sheetData>
    <row r="2" spans="2:9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s="1" t="s">
        <v>282</v>
      </c>
      <c r="H2" s="1" t="s">
        <v>270</v>
      </c>
    </row>
    <row r="3" spans="2:9">
      <c r="B3" t="s">
        <v>95</v>
      </c>
      <c r="C3" t="s">
        <v>97</v>
      </c>
      <c r="D3" t="s">
        <v>5</v>
      </c>
      <c r="E3" s="1">
        <v>14</v>
      </c>
      <c r="F3" s="1">
        <v>10</v>
      </c>
      <c r="G3" s="1">
        <v>14</v>
      </c>
      <c r="H3" s="1">
        <f t="shared" ref="H3:H10" si="0">E3+F3+G3</f>
        <v>38</v>
      </c>
      <c r="I3" t="s">
        <v>319</v>
      </c>
    </row>
    <row r="4" spans="2:9">
      <c r="C4" s="2" t="s">
        <v>229</v>
      </c>
      <c r="D4" t="s">
        <v>47</v>
      </c>
      <c r="E4" s="1">
        <v>0</v>
      </c>
      <c r="F4" s="1">
        <v>14</v>
      </c>
      <c r="G4" s="1">
        <v>20</v>
      </c>
      <c r="H4" s="1">
        <f t="shared" si="0"/>
        <v>34</v>
      </c>
      <c r="I4" t="s">
        <v>319</v>
      </c>
    </row>
    <row r="5" spans="2:9">
      <c r="C5" t="s">
        <v>96</v>
      </c>
      <c r="D5" t="s">
        <v>47</v>
      </c>
      <c r="E5" s="1">
        <v>10</v>
      </c>
      <c r="F5" s="1">
        <v>20</v>
      </c>
      <c r="H5" s="1">
        <f t="shared" si="0"/>
        <v>30</v>
      </c>
      <c r="I5" t="s">
        <v>319</v>
      </c>
    </row>
    <row r="6" spans="2:9">
      <c r="C6" t="s">
        <v>98</v>
      </c>
      <c r="D6" t="s">
        <v>99</v>
      </c>
      <c r="E6" s="1">
        <v>20</v>
      </c>
      <c r="F6" s="1">
        <v>0</v>
      </c>
      <c r="H6" s="1">
        <f t="shared" si="0"/>
        <v>20</v>
      </c>
      <c r="I6" t="s">
        <v>319</v>
      </c>
    </row>
    <row r="7" spans="2:9">
      <c r="C7" t="s">
        <v>100</v>
      </c>
      <c r="D7" t="s">
        <v>7</v>
      </c>
      <c r="E7" s="1">
        <v>10</v>
      </c>
      <c r="F7" s="1">
        <v>1</v>
      </c>
      <c r="H7" s="1">
        <f t="shared" si="0"/>
        <v>11</v>
      </c>
    </row>
    <row r="8" spans="2:9">
      <c r="C8" s="2" t="s">
        <v>230</v>
      </c>
      <c r="D8" t="s">
        <v>10</v>
      </c>
      <c r="E8" s="1">
        <v>0</v>
      </c>
      <c r="F8" s="1">
        <v>10</v>
      </c>
      <c r="H8" s="1">
        <f t="shared" si="0"/>
        <v>10</v>
      </c>
    </row>
    <row r="9" spans="2:9">
      <c r="C9" t="s">
        <v>101</v>
      </c>
      <c r="D9" t="s">
        <v>45</v>
      </c>
      <c r="E9" s="1">
        <v>1</v>
      </c>
      <c r="F9" s="1">
        <v>1</v>
      </c>
      <c r="H9" s="9">
        <f t="shared" si="0"/>
        <v>2</v>
      </c>
    </row>
    <row r="10" spans="2:9">
      <c r="C10" t="s">
        <v>102</v>
      </c>
      <c r="D10" t="s">
        <v>7</v>
      </c>
      <c r="E10" s="1">
        <v>1</v>
      </c>
      <c r="F10" s="1">
        <v>1</v>
      </c>
      <c r="H10" s="9">
        <f t="shared" si="0"/>
        <v>2</v>
      </c>
    </row>
    <row r="14" spans="2:9">
      <c r="E14" s="3" t="s">
        <v>277</v>
      </c>
    </row>
    <row r="15" spans="2:9">
      <c r="D15" s="8" t="s">
        <v>47</v>
      </c>
      <c r="E15" s="1" t="e">
        <f>#REF!+H3</f>
        <v>#REF!</v>
      </c>
      <c r="F15" s="1">
        <v>64</v>
      </c>
    </row>
    <row r="16" spans="2:9">
      <c r="D16" t="s">
        <v>45</v>
      </c>
      <c r="E16" s="1">
        <f>H4</f>
        <v>34</v>
      </c>
      <c r="F16" s="1">
        <v>2</v>
      </c>
    </row>
    <row r="17" spans="4:6">
      <c r="D17" t="s">
        <v>7</v>
      </c>
      <c r="E17" s="1">
        <f>H5+H6</f>
        <v>50</v>
      </c>
      <c r="F17" s="1">
        <v>13</v>
      </c>
    </row>
    <row r="18" spans="4:6">
      <c r="D18" t="s">
        <v>10</v>
      </c>
      <c r="E18" s="1">
        <f>H7</f>
        <v>11</v>
      </c>
      <c r="F18" s="1">
        <v>10</v>
      </c>
    </row>
    <row r="19" spans="4:6">
      <c r="D19" t="s">
        <v>5</v>
      </c>
      <c r="E19" s="1">
        <f>H8</f>
        <v>10</v>
      </c>
      <c r="F19" s="1">
        <v>38</v>
      </c>
    </row>
    <row r="20" spans="4:6">
      <c r="D20" t="s">
        <v>99</v>
      </c>
      <c r="E20" s="4">
        <f>H9</f>
        <v>2</v>
      </c>
      <c r="F20" s="1">
        <v>20</v>
      </c>
    </row>
    <row r="21" spans="4:6">
      <c r="E21" s="1" t="e">
        <f>SUM(E15:E20)</f>
        <v>#REF!</v>
      </c>
    </row>
  </sheetData>
  <sortState ref="B3:H11">
    <sortCondition descending="1" ref="H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I87"/>
  <sheetViews>
    <sheetView workbookViewId="0">
      <selection activeCell="D20" sqref="D20"/>
    </sheetView>
  </sheetViews>
  <sheetFormatPr defaultRowHeight="14.4"/>
  <cols>
    <col min="2" max="2" width="22.33203125" bestFit="1" customWidth="1"/>
    <col min="3" max="3" width="31.88671875" bestFit="1" customWidth="1"/>
    <col min="4" max="4" width="61.5546875" bestFit="1" customWidth="1"/>
    <col min="5" max="5" width="24.33203125" style="1" bestFit="1" customWidth="1"/>
    <col min="6" max="6" width="13.88671875" style="1" bestFit="1" customWidth="1"/>
    <col min="7" max="7" width="15.6640625" style="1" bestFit="1" customWidth="1"/>
    <col min="8" max="8" width="10.33203125" style="1" bestFit="1" customWidth="1"/>
  </cols>
  <sheetData>
    <row r="3" spans="2:9">
      <c r="B3" t="s">
        <v>0</v>
      </c>
      <c r="C3" t="s">
        <v>1</v>
      </c>
      <c r="D3" t="s">
        <v>2</v>
      </c>
      <c r="E3" s="1" t="s">
        <v>199</v>
      </c>
      <c r="F3" s="1" t="s">
        <v>215</v>
      </c>
      <c r="G3" s="1" t="s">
        <v>282</v>
      </c>
      <c r="H3" s="1" t="s">
        <v>270</v>
      </c>
    </row>
    <row r="4" spans="2:9">
      <c r="B4" t="s">
        <v>103</v>
      </c>
      <c r="C4" s="2" t="s">
        <v>231</v>
      </c>
      <c r="D4" t="s">
        <v>10</v>
      </c>
      <c r="E4" s="1">
        <v>0</v>
      </c>
      <c r="F4" s="1">
        <v>30</v>
      </c>
      <c r="G4" s="1">
        <v>30</v>
      </c>
      <c r="H4" s="1">
        <f t="shared" ref="H4:H50" si="0">E4+F4+G4</f>
        <v>60</v>
      </c>
      <c r="I4" t="s">
        <v>319</v>
      </c>
    </row>
    <row r="5" spans="2:9">
      <c r="C5" t="s">
        <v>105</v>
      </c>
      <c r="D5" t="s">
        <v>10</v>
      </c>
      <c r="E5" s="1">
        <v>15</v>
      </c>
      <c r="F5" s="1">
        <v>15</v>
      </c>
      <c r="G5" s="1">
        <v>15</v>
      </c>
      <c r="H5" s="1">
        <f t="shared" si="0"/>
        <v>45</v>
      </c>
      <c r="I5" t="s">
        <v>319</v>
      </c>
    </row>
    <row r="6" spans="2:9">
      <c r="C6" t="s">
        <v>106</v>
      </c>
      <c r="D6" t="s">
        <v>10</v>
      </c>
      <c r="E6" s="1">
        <v>30</v>
      </c>
      <c r="F6" s="1">
        <v>9</v>
      </c>
      <c r="H6" s="1">
        <f t="shared" si="0"/>
        <v>39</v>
      </c>
      <c r="I6" t="s">
        <v>319</v>
      </c>
    </row>
    <row r="7" spans="2:9">
      <c r="C7" t="s">
        <v>107</v>
      </c>
      <c r="D7" t="s">
        <v>10</v>
      </c>
      <c r="E7" s="1">
        <v>4.5</v>
      </c>
      <c r="F7" s="1">
        <v>9</v>
      </c>
      <c r="G7" s="1">
        <v>21</v>
      </c>
      <c r="H7" s="1">
        <f t="shared" si="0"/>
        <v>34.5</v>
      </c>
      <c r="I7" t="s">
        <v>319</v>
      </c>
    </row>
    <row r="8" spans="2:9">
      <c r="C8" t="s">
        <v>108</v>
      </c>
      <c r="D8" t="s">
        <v>5</v>
      </c>
      <c r="E8" s="1">
        <v>9</v>
      </c>
      <c r="F8" s="1">
        <v>21</v>
      </c>
      <c r="H8" s="1">
        <f t="shared" si="0"/>
        <v>30</v>
      </c>
      <c r="I8" t="s">
        <v>319</v>
      </c>
    </row>
    <row r="9" spans="2:9">
      <c r="C9" t="s">
        <v>111</v>
      </c>
      <c r="D9" t="s">
        <v>5</v>
      </c>
      <c r="E9" s="1">
        <v>15</v>
      </c>
      <c r="F9" s="1">
        <v>0</v>
      </c>
      <c r="G9" s="1">
        <v>15</v>
      </c>
      <c r="H9" s="1">
        <f t="shared" si="0"/>
        <v>30</v>
      </c>
      <c r="I9" t="s">
        <v>319</v>
      </c>
    </row>
    <row r="10" spans="2:9">
      <c r="C10" t="s">
        <v>115</v>
      </c>
      <c r="D10" t="s">
        <v>5</v>
      </c>
      <c r="E10" s="1">
        <v>21</v>
      </c>
      <c r="F10" s="1">
        <v>4.5</v>
      </c>
      <c r="G10" s="1">
        <v>4.5</v>
      </c>
      <c r="H10" s="1">
        <f t="shared" si="0"/>
        <v>30</v>
      </c>
      <c r="I10" t="s">
        <v>319</v>
      </c>
    </row>
    <row r="11" spans="2:9">
      <c r="C11" t="s">
        <v>119</v>
      </c>
      <c r="D11" t="s">
        <v>10</v>
      </c>
      <c r="E11" s="1">
        <v>9</v>
      </c>
      <c r="F11" s="1">
        <v>9</v>
      </c>
      <c r="G11" s="1">
        <v>9</v>
      </c>
      <c r="H11" s="1">
        <f t="shared" si="0"/>
        <v>27</v>
      </c>
      <c r="I11" t="s">
        <v>319</v>
      </c>
    </row>
    <row r="12" spans="2:9">
      <c r="C12" t="s">
        <v>109</v>
      </c>
      <c r="D12" t="s">
        <v>10</v>
      </c>
      <c r="E12" s="1">
        <v>4.5</v>
      </c>
      <c r="F12" s="1">
        <v>9</v>
      </c>
      <c r="G12" s="1">
        <v>9</v>
      </c>
      <c r="H12" s="1">
        <f t="shared" si="0"/>
        <v>22.5</v>
      </c>
      <c r="I12" t="s">
        <v>319</v>
      </c>
    </row>
    <row r="13" spans="2:9">
      <c r="C13" t="s">
        <v>112</v>
      </c>
      <c r="D13" t="s">
        <v>47</v>
      </c>
      <c r="E13" s="1">
        <v>4.5</v>
      </c>
      <c r="F13" s="1">
        <v>4.5</v>
      </c>
      <c r="G13" s="1">
        <v>9</v>
      </c>
      <c r="H13" s="1">
        <f t="shared" si="0"/>
        <v>18</v>
      </c>
    </row>
    <row r="14" spans="2:9">
      <c r="C14" t="s">
        <v>113</v>
      </c>
      <c r="D14" t="s">
        <v>29</v>
      </c>
      <c r="E14" s="1">
        <v>4.5</v>
      </c>
      <c r="F14" s="1">
        <v>4.5</v>
      </c>
      <c r="G14" s="1">
        <v>9</v>
      </c>
      <c r="H14" s="1">
        <f t="shared" si="0"/>
        <v>18</v>
      </c>
    </row>
    <row r="15" spans="2:9">
      <c r="C15" t="s">
        <v>114</v>
      </c>
      <c r="D15" t="s">
        <v>49</v>
      </c>
      <c r="E15" s="1">
        <v>9</v>
      </c>
      <c r="F15" s="1">
        <v>4.5</v>
      </c>
      <c r="G15" s="1">
        <v>4.5</v>
      </c>
      <c r="H15" s="1">
        <f t="shared" si="0"/>
        <v>18</v>
      </c>
    </row>
    <row r="16" spans="2:9">
      <c r="C16" s="2" t="s">
        <v>104</v>
      </c>
      <c r="D16" t="s">
        <v>5</v>
      </c>
      <c r="E16" s="1">
        <v>0</v>
      </c>
      <c r="F16" s="1">
        <v>15</v>
      </c>
      <c r="H16" s="1">
        <f t="shared" si="0"/>
        <v>15</v>
      </c>
    </row>
    <row r="17" spans="3:8">
      <c r="C17" t="s">
        <v>117</v>
      </c>
      <c r="D17" t="s">
        <v>118</v>
      </c>
      <c r="E17" s="1">
        <v>4.5</v>
      </c>
      <c r="F17" s="1">
        <v>1</v>
      </c>
      <c r="G17" s="1">
        <v>4.5</v>
      </c>
      <c r="H17" s="1">
        <f t="shared" si="0"/>
        <v>10</v>
      </c>
    </row>
    <row r="18" spans="3:8">
      <c r="C18" t="s">
        <v>121</v>
      </c>
      <c r="D18" t="s">
        <v>49</v>
      </c>
      <c r="E18" s="1">
        <v>1</v>
      </c>
      <c r="F18" s="1">
        <v>4.5</v>
      </c>
      <c r="G18" s="1">
        <v>4.5</v>
      </c>
      <c r="H18" s="1">
        <f t="shared" si="0"/>
        <v>10</v>
      </c>
    </row>
    <row r="19" spans="3:8">
      <c r="C19" s="2" t="s">
        <v>233</v>
      </c>
      <c r="D19" t="s">
        <v>67</v>
      </c>
      <c r="E19" s="1">
        <v>0</v>
      </c>
      <c r="F19" s="1">
        <v>4.5</v>
      </c>
      <c r="G19" s="1">
        <v>4.5</v>
      </c>
      <c r="H19" s="1">
        <f t="shared" si="0"/>
        <v>9</v>
      </c>
    </row>
    <row r="20" spans="3:8">
      <c r="C20" t="s">
        <v>110</v>
      </c>
      <c r="D20" t="s">
        <v>65</v>
      </c>
      <c r="E20" s="1">
        <v>9</v>
      </c>
      <c r="F20" s="1">
        <v>0</v>
      </c>
      <c r="H20" s="1">
        <f t="shared" si="0"/>
        <v>9</v>
      </c>
    </row>
    <row r="21" spans="3:8">
      <c r="C21" t="s">
        <v>122</v>
      </c>
      <c r="D21" t="s">
        <v>123</v>
      </c>
      <c r="E21" s="1">
        <v>1</v>
      </c>
      <c r="F21" s="1">
        <v>1</v>
      </c>
      <c r="G21" s="1">
        <v>4.5</v>
      </c>
      <c r="H21" s="1">
        <f t="shared" si="0"/>
        <v>6.5</v>
      </c>
    </row>
    <row r="22" spans="3:8">
      <c r="C22" t="s">
        <v>129</v>
      </c>
      <c r="D22" t="s">
        <v>10</v>
      </c>
      <c r="E22" s="1">
        <v>1</v>
      </c>
      <c r="F22" s="1">
        <v>4.5</v>
      </c>
      <c r="G22" s="1">
        <v>1</v>
      </c>
      <c r="H22" s="1">
        <f t="shared" si="0"/>
        <v>6.5</v>
      </c>
    </row>
    <row r="23" spans="3:8">
      <c r="C23" t="s">
        <v>120</v>
      </c>
      <c r="D23" t="s">
        <v>47</v>
      </c>
      <c r="E23" s="1">
        <v>4.5</v>
      </c>
      <c r="F23" s="1">
        <v>1</v>
      </c>
      <c r="H23" s="1">
        <f t="shared" si="0"/>
        <v>5.5</v>
      </c>
    </row>
    <row r="24" spans="3:8">
      <c r="C24" t="s">
        <v>116</v>
      </c>
      <c r="D24" t="s">
        <v>7</v>
      </c>
      <c r="E24" s="1">
        <v>4.5</v>
      </c>
      <c r="F24" s="1">
        <v>1</v>
      </c>
      <c r="H24" s="1">
        <f t="shared" si="0"/>
        <v>5.5</v>
      </c>
    </row>
    <row r="25" spans="3:8">
      <c r="C25" t="s">
        <v>132</v>
      </c>
      <c r="D25" t="s">
        <v>10</v>
      </c>
      <c r="E25" s="1">
        <v>4.5</v>
      </c>
      <c r="F25" s="1">
        <v>1</v>
      </c>
      <c r="H25" s="1">
        <f t="shared" si="0"/>
        <v>5.5</v>
      </c>
    </row>
    <row r="26" spans="3:8">
      <c r="C26" s="2" t="s">
        <v>232</v>
      </c>
      <c r="D26" t="s">
        <v>92</v>
      </c>
      <c r="E26" s="1">
        <v>0</v>
      </c>
      <c r="F26" s="1">
        <v>4.5</v>
      </c>
      <c r="H26" s="1">
        <f t="shared" si="0"/>
        <v>4.5</v>
      </c>
    </row>
    <row r="27" spans="3:8">
      <c r="C27" t="s">
        <v>128</v>
      </c>
      <c r="D27" t="s">
        <v>22</v>
      </c>
      <c r="E27" s="1">
        <v>1</v>
      </c>
      <c r="F27" s="1">
        <v>1</v>
      </c>
      <c r="G27" s="1">
        <v>1</v>
      </c>
      <c r="H27" s="1">
        <f t="shared" si="0"/>
        <v>3</v>
      </c>
    </row>
    <row r="28" spans="3:8">
      <c r="C28" t="s">
        <v>127</v>
      </c>
      <c r="D28" t="s">
        <v>72</v>
      </c>
      <c r="E28" s="1">
        <v>1</v>
      </c>
      <c r="F28" s="1">
        <v>1</v>
      </c>
      <c r="G28" s="1">
        <v>1</v>
      </c>
      <c r="H28" s="1">
        <f t="shared" si="0"/>
        <v>3</v>
      </c>
    </row>
    <row r="29" spans="3:8">
      <c r="C29" t="s">
        <v>126</v>
      </c>
      <c r="D29" t="s">
        <v>72</v>
      </c>
      <c r="E29" s="1">
        <v>1</v>
      </c>
      <c r="F29" s="1">
        <v>1</v>
      </c>
      <c r="G29" s="1">
        <v>1</v>
      </c>
      <c r="H29" s="1">
        <f t="shared" si="0"/>
        <v>3</v>
      </c>
    </row>
    <row r="30" spans="3:8">
      <c r="C30" t="s">
        <v>135</v>
      </c>
      <c r="D30" t="s">
        <v>10</v>
      </c>
      <c r="E30" s="1">
        <v>1</v>
      </c>
      <c r="F30" s="1">
        <v>1</v>
      </c>
      <c r="G30" s="1">
        <v>1</v>
      </c>
      <c r="H30" s="1">
        <f t="shared" si="0"/>
        <v>3</v>
      </c>
    </row>
    <row r="31" spans="3:8">
      <c r="C31" t="s">
        <v>133</v>
      </c>
      <c r="D31" t="s">
        <v>5</v>
      </c>
      <c r="E31" s="1">
        <v>1</v>
      </c>
      <c r="F31" s="1">
        <v>1</v>
      </c>
      <c r="G31" s="1">
        <v>1</v>
      </c>
      <c r="H31" s="1">
        <f t="shared" si="0"/>
        <v>3</v>
      </c>
    </row>
    <row r="32" spans="3:8">
      <c r="C32" s="2" t="s">
        <v>244</v>
      </c>
      <c r="D32" t="s">
        <v>22</v>
      </c>
      <c r="E32" s="1">
        <v>0</v>
      </c>
      <c r="F32" s="1">
        <v>1</v>
      </c>
      <c r="G32" s="1">
        <v>1</v>
      </c>
      <c r="H32" s="1">
        <f t="shared" si="0"/>
        <v>2</v>
      </c>
    </row>
    <row r="33" spans="3:8">
      <c r="C33" t="s">
        <v>125</v>
      </c>
      <c r="D33" t="s">
        <v>47</v>
      </c>
      <c r="E33" s="1">
        <v>1</v>
      </c>
      <c r="F33" s="1">
        <v>1</v>
      </c>
      <c r="H33" s="1">
        <f t="shared" si="0"/>
        <v>2</v>
      </c>
    </row>
    <row r="34" spans="3:8">
      <c r="C34" s="2" t="s">
        <v>237</v>
      </c>
      <c r="D34" t="s">
        <v>27</v>
      </c>
      <c r="E34" s="1">
        <v>0</v>
      </c>
      <c r="F34" s="1">
        <v>1</v>
      </c>
      <c r="G34" s="1">
        <v>1</v>
      </c>
      <c r="H34" s="1">
        <f t="shared" si="0"/>
        <v>2</v>
      </c>
    </row>
    <row r="35" spans="3:8">
      <c r="C35" s="2" t="s">
        <v>235</v>
      </c>
      <c r="D35" t="s">
        <v>17</v>
      </c>
      <c r="E35" s="1">
        <v>0</v>
      </c>
      <c r="F35" s="1">
        <v>1</v>
      </c>
      <c r="G35" s="1">
        <v>1</v>
      </c>
      <c r="H35" s="1">
        <f t="shared" si="0"/>
        <v>2</v>
      </c>
    </row>
    <row r="36" spans="3:8">
      <c r="C36" s="2" t="s">
        <v>243</v>
      </c>
      <c r="D36" t="s">
        <v>67</v>
      </c>
      <c r="E36" s="1">
        <v>0</v>
      </c>
      <c r="F36" s="1">
        <v>1</v>
      </c>
      <c r="G36" s="1">
        <v>1</v>
      </c>
      <c r="H36" s="1">
        <f t="shared" si="0"/>
        <v>2</v>
      </c>
    </row>
    <row r="37" spans="3:8">
      <c r="C37" t="s">
        <v>130</v>
      </c>
      <c r="D37" t="s">
        <v>7</v>
      </c>
      <c r="E37" s="1">
        <v>1</v>
      </c>
      <c r="F37" s="1">
        <v>1</v>
      </c>
      <c r="H37" s="1">
        <f t="shared" si="0"/>
        <v>2</v>
      </c>
    </row>
    <row r="38" spans="3:8">
      <c r="C38" t="s">
        <v>124</v>
      </c>
      <c r="D38" t="s">
        <v>7</v>
      </c>
      <c r="E38" s="1">
        <v>1</v>
      </c>
      <c r="F38" s="1">
        <v>1</v>
      </c>
      <c r="H38" s="1">
        <f t="shared" si="0"/>
        <v>2</v>
      </c>
    </row>
    <row r="39" spans="3:8">
      <c r="C39" t="s">
        <v>131</v>
      </c>
      <c r="D39" t="s">
        <v>31</v>
      </c>
      <c r="E39" s="1">
        <v>1</v>
      </c>
      <c r="F39" s="1">
        <v>0</v>
      </c>
      <c r="G39" s="1">
        <v>1</v>
      </c>
      <c r="H39" s="1">
        <f t="shared" si="0"/>
        <v>2</v>
      </c>
    </row>
    <row r="40" spans="3:8">
      <c r="C40" s="2" t="s">
        <v>239</v>
      </c>
      <c r="D40" t="s">
        <v>22</v>
      </c>
      <c r="E40" s="1">
        <v>0</v>
      </c>
      <c r="F40" s="1">
        <v>1</v>
      </c>
      <c r="H40" s="1">
        <f t="shared" si="0"/>
        <v>1</v>
      </c>
    </row>
    <row r="41" spans="3:8">
      <c r="C41" s="2" t="s">
        <v>238</v>
      </c>
      <c r="D41" t="s">
        <v>22</v>
      </c>
      <c r="E41" s="1">
        <v>0</v>
      </c>
      <c r="F41" s="1">
        <v>1</v>
      </c>
      <c r="H41" s="1">
        <f t="shared" si="0"/>
        <v>1</v>
      </c>
    </row>
    <row r="42" spans="3:8">
      <c r="C42" s="2" t="s">
        <v>247</v>
      </c>
      <c r="D42" t="s">
        <v>123</v>
      </c>
      <c r="E42" s="1">
        <v>0</v>
      </c>
      <c r="F42" s="1">
        <v>1</v>
      </c>
      <c r="H42" s="1">
        <f t="shared" si="0"/>
        <v>1</v>
      </c>
    </row>
    <row r="43" spans="3:8">
      <c r="C43" s="2" t="s">
        <v>240</v>
      </c>
      <c r="D43" t="s">
        <v>27</v>
      </c>
      <c r="E43" s="1">
        <v>0</v>
      </c>
      <c r="F43" s="1">
        <v>1</v>
      </c>
      <c r="H43" s="1">
        <f t="shared" si="0"/>
        <v>1</v>
      </c>
    </row>
    <row r="44" spans="3:8">
      <c r="C44" s="2" t="s">
        <v>241</v>
      </c>
      <c r="D44" t="s">
        <v>27</v>
      </c>
      <c r="E44" s="1">
        <v>0</v>
      </c>
      <c r="F44" s="1">
        <v>1</v>
      </c>
      <c r="H44" s="1">
        <f t="shared" si="0"/>
        <v>1</v>
      </c>
    </row>
    <row r="45" spans="3:8">
      <c r="C45" s="2" t="s">
        <v>236</v>
      </c>
      <c r="D45" t="s">
        <v>27</v>
      </c>
      <c r="E45" s="1">
        <v>0</v>
      </c>
      <c r="F45" s="1">
        <v>1</v>
      </c>
      <c r="H45" s="1">
        <f t="shared" si="0"/>
        <v>1</v>
      </c>
    </row>
    <row r="46" spans="3:8">
      <c r="C46" s="2" t="s">
        <v>245</v>
      </c>
      <c r="D46" t="s">
        <v>27</v>
      </c>
      <c r="E46" s="1">
        <v>0</v>
      </c>
      <c r="F46" s="1">
        <v>1</v>
      </c>
      <c r="H46" s="1">
        <f t="shared" si="0"/>
        <v>1</v>
      </c>
    </row>
    <row r="47" spans="3:8">
      <c r="C47" t="s">
        <v>136</v>
      </c>
      <c r="D47" t="s">
        <v>27</v>
      </c>
      <c r="E47" s="1">
        <v>1</v>
      </c>
      <c r="F47" s="1">
        <v>0</v>
      </c>
      <c r="H47" s="1">
        <f t="shared" si="0"/>
        <v>1</v>
      </c>
    </row>
    <row r="48" spans="3:8">
      <c r="C48" s="2" t="s">
        <v>242</v>
      </c>
      <c r="D48" t="s">
        <v>38</v>
      </c>
      <c r="E48" s="1">
        <v>0</v>
      </c>
      <c r="F48" s="1">
        <v>1</v>
      </c>
      <c r="H48" s="1">
        <f t="shared" si="0"/>
        <v>1</v>
      </c>
    </row>
    <row r="49" spans="3:8">
      <c r="C49" s="2" t="s">
        <v>246</v>
      </c>
      <c r="D49" t="s">
        <v>152</v>
      </c>
      <c r="E49" s="1">
        <v>0</v>
      </c>
      <c r="F49" s="1">
        <v>1</v>
      </c>
      <c r="H49" s="9">
        <f t="shared" si="0"/>
        <v>1</v>
      </c>
    </row>
    <row r="50" spans="3:8">
      <c r="C50" s="2" t="s">
        <v>234</v>
      </c>
      <c r="D50" t="s">
        <v>134</v>
      </c>
      <c r="E50" s="1">
        <v>0</v>
      </c>
      <c r="F50" s="1">
        <v>1</v>
      </c>
      <c r="H50" s="4">
        <f t="shared" si="0"/>
        <v>1</v>
      </c>
    </row>
    <row r="51" spans="3:8">
      <c r="H51" s="1">
        <f>SUM(H4:H50)</f>
        <v>501</v>
      </c>
    </row>
    <row r="52" spans="3:8">
      <c r="E52" s="1" t="s">
        <v>277</v>
      </c>
    </row>
    <row r="53" spans="3:8">
      <c r="D53" t="s">
        <v>22</v>
      </c>
      <c r="E53" s="1">
        <f>H27+H32+H40+H41</f>
        <v>7</v>
      </c>
      <c r="F53" s="1">
        <v>7</v>
      </c>
    </row>
    <row r="54" spans="3:8">
      <c r="D54" t="s">
        <v>47</v>
      </c>
      <c r="E54" s="1">
        <f>H13+H23+H33</f>
        <v>25.5</v>
      </c>
      <c r="F54" s="1">
        <v>25.5</v>
      </c>
    </row>
    <row r="55" spans="3:8">
      <c r="D55" t="s">
        <v>123</v>
      </c>
      <c r="E55" s="1">
        <f>H21+H42</f>
        <v>7.5</v>
      </c>
      <c r="F55" s="1">
        <v>7.5</v>
      </c>
    </row>
    <row r="56" spans="3:8">
      <c r="D56" t="s">
        <v>27</v>
      </c>
      <c r="E56" s="1">
        <f>H34+H43+H44+H45+H46+H47</f>
        <v>7</v>
      </c>
      <c r="F56" s="1">
        <v>7</v>
      </c>
    </row>
    <row r="57" spans="3:8">
      <c r="D57" t="s">
        <v>118</v>
      </c>
      <c r="E57" s="1">
        <f>H17</f>
        <v>10</v>
      </c>
      <c r="F57" s="1">
        <v>10</v>
      </c>
    </row>
    <row r="58" spans="3:8">
      <c r="D58" t="s">
        <v>17</v>
      </c>
      <c r="E58" s="1">
        <f>H35</f>
        <v>2</v>
      </c>
      <c r="F58" s="1">
        <v>2</v>
      </c>
    </row>
    <row r="59" spans="3:8">
      <c r="D59" t="s">
        <v>29</v>
      </c>
      <c r="E59" s="1">
        <f>H14</f>
        <v>18</v>
      </c>
      <c r="F59" s="1">
        <v>18</v>
      </c>
    </row>
    <row r="60" spans="3:8">
      <c r="D60" t="s">
        <v>38</v>
      </c>
      <c r="E60" s="1">
        <f>H48</f>
        <v>1</v>
      </c>
      <c r="F60" s="1">
        <v>1</v>
      </c>
    </row>
    <row r="61" spans="3:8">
      <c r="D61" t="s">
        <v>67</v>
      </c>
      <c r="E61" s="1">
        <f>H19+H36</f>
        <v>11</v>
      </c>
      <c r="F61" s="1">
        <v>11</v>
      </c>
    </row>
    <row r="62" spans="3:8">
      <c r="D62" t="s">
        <v>92</v>
      </c>
      <c r="E62" s="1">
        <f>H26</f>
        <v>4.5</v>
      </c>
      <c r="F62" s="1">
        <v>4.5</v>
      </c>
    </row>
    <row r="63" spans="3:8">
      <c r="D63" t="s">
        <v>65</v>
      </c>
      <c r="E63" s="1">
        <f>H20</f>
        <v>9</v>
      </c>
      <c r="F63" s="1">
        <v>9</v>
      </c>
    </row>
    <row r="64" spans="3:8">
      <c r="D64" t="s">
        <v>72</v>
      </c>
      <c r="E64" s="1">
        <f>H28+H29</f>
        <v>6</v>
      </c>
      <c r="F64" s="1">
        <v>6</v>
      </c>
    </row>
    <row r="65" spans="4:6">
      <c r="D65" t="s">
        <v>49</v>
      </c>
      <c r="E65" s="1">
        <f>H15+H18</f>
        <v>28</v>
      </c>
      <c r="F65" s="1">
        <v>28</v>
      </c>
    </row>
    <row r="66" spans="4:6">
      <c r="D66" t="s">
        <v>7</v>
      </c>
      <c r="E66" s="1">
        <f>H24+H37+H38</f>
        <v>9.5</v>
      </c>
      <c r="F66" s="1">
        <v>9.5</v>
      </c>
    </row>
    <row r="67" spans="4:6">
      <c r="D67" t="s">
        <v>10</v>
      </c>
      <c r="E67" s="1">
        <f>H4+H5+H6+H7+H11+H12+H22+H30+H25</f>
        <v>243</v>
      </c>
      <c r="F67" s="1">
        <v>243</v>
      </c>
    </row>
    <row r="68" spans="4:6">
      <c r="D68" t="s">
        <v>31</v>
      </c>
      <c r="E68" s="1">
        <f>H39</f>
        <v>2</v>
      </c>
      <c r="F68" s="1">
        <v>2</v>
      </c>
    </row>
    <row r="69" spans="4:6">
      <c r="D69" t="s">
        <v>5</v>
      </c>
      <c r="E69" s="1">
        <f>H8+H9+H10+H16+H31</f>
        <v>108</v>
      </c>
      <c r="F69" s="1">
        <v>108</v>
      </c>
    </row>
    <row r="70" spans="4:6">
      <c r="D70" t="s">
        <v>152</v>
      </c>
      <c r="E70" s="1">
        <f>H49</f>
        <v>1</v>
      </c>
      <c r="F70" s="1">
        <v>1</v>
      </c>
    </row>
    <row r="71" spans="4:6">
      <c r="D71" t="s">
        <v>134</v>
      </c>
      <c r="E71" s="4">
        <f>H50</f>
        <v>1</v>
      </c>
      <c r="F71" s="1">
        <v>1</v>
      </c>
    </row>
    <row r="72" spans="4:6">
      <c r="E72" s="1">
        <f>SUM(E53:E71)</f>
        <v>501</v>
      </c>
    </row>
    <row r="87" spans="5:5">
      <c r="E87" s="1">
        <f>E53+E54+E55+E56+E57+E58+E59+E60+E61+E62+E63+E64+E65+E66+E67+E68+E69+E70+E71</f>
        <v>501</v>
      </c>
    </row>
  </sheetData>
  <sortState ref="B4:I72">
    <sortCondition descending="1" ref="H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I21"/>
  <sheetViews>
    <sheetView workbookViewId="0">
      <selection activeCell="C7" sqref="A7:XFD7"/>
    </sheetView>
  </sheetViews>
  <sheetFormatPr defaultRowHeight="14.4"/>
  <cols>
    <col min="2" max="2" width="23.44140625" bestFit="1" customWidth="1"/>
    <col min="3" max="3" width="27.44140625" bestFit="1" customWidth="1"/>
    <col min="4" max="4" width="61.5546875" bestFit="1" customWidth="1"/>
    <col min="5" max="5" width="24.33203125" style="1" bestFit="1" customWidth="1"/>
    <col min="6" max="6" width="13.88671875" style="1" bestFit="1" customWidth="1"/>
    <col min="7" max="7" width="13.88671875" style="1" customWidth="1"/>
    <col min="8" max="8" width="10.33203125" style="1" bestFit="1" customWidth="1"/>
  </cols>
  <sheetData>
    <row r="2" spans="2:9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s="1" t="s">
        <v>282</v>
      </c>
      <c r="H2" s="1" t="s">
        <v>270</v>
      </c>
    </row>
    <row r="3" spans="2:9">
      <c r="B3" t="s">
        <v>137</v>
      </c>
      <c r="C3" t="s">
        <v>139</v>
      </c>
      <c r="D3" t="s">
        <v>5</v>
      </c>
      <c r="E3" s="1">
        <v>14</v>
      </c>
      <c r="F3" s="1">
        <v>14</v>
      </c>
      <c r="G3" s="1">
        <v>14</v>
      </c>
      <c r="H3" s="1">
        <f t="shared" ref="H3:H12" si="0">E3+F3+G3</f>
        <v>42</v>
      </c>
      <c r="I3" t="s">
        <v>319</v>
      </c>
    </row>
    <row r="4" spans="2:9">
      <c r="C4" t="s">
        <v>142</v>
      </c>
      <c r="D4" t="s">
        <v>47</v>
      </c>
      <c r="E4" s="1">
        <v>20</v>
      </c>
      <c r="F4" s="1">
        <v>10</v>
      </c>
      <c r="G4" s="1">
        <v>10</v>
      </c>
      <c r="H4" s="1">
        <f t="shared" si="0"/>
        <v>40</v>
      </c>
      <c r="I4" t="s">
        <v>319</v>
      </c>
    </row>
    <row r="5" spans="2:9">
      <c r="C5" t="s">
        <v>138</v>
      </c>
      <c r="D5" t="s">
        <v>67</v>
      </c>
      <c r="E5" s="1">
        <v>10</v>
      </c>
      <c r="F5" s="1">
        <v>20</v>
      </c>
      <c r="G5" s="1">
        <v>1</v>
      </c>
      <c r="H5" s="1">
        <f>E5+F5+G5</f>
        <v>31</v>
      </c>
      <c r="I5" t="s">
        <v>319</v>
      </c>
    </row>
    <row r="6" spans="2:9">
      <c r="C6" t="s">
        <v>141</v>
      </c>
      <c r="D6" t="s">
        <v>67</v>
      </c>
      <c r="E6" s="1">
        <v>10</v>
      </c>
      <c r="F6" s="1">
        <v>1</v>
      </c>
      <c r="G6" s="1">
        <v>20</v>
      </c>
      <c r="H6" s="1">
        <f>E6+F6+G6</f>
        <v>31</v>
      </c>
    </row>
    <row r="7" spans="2:9">
      <c r="C7" t="s">
        <v>140</v>
      </c>
      <c r="D7" t="s">
        <v>99</v>
      </c>
      <c r="E7" s="1">
        <v>6</v>
      </c>
      <c r="F7" s="1">
        <v>10</v>
      </c>
      <c r="G7" s="1">
        <v>10</v>
      </c>
      <c r="H7" s="1">
        <f t="shared" si="0"/>
        <v>26</v>
      </c>
    </row>
    <row r="8" spans="2:9">
      <c r="C8" t="s">
        <v>143</v>
      </c>
      <c r="D8" t="s">
        <v>15</v>
      </c>
      <c r="E8" s="1">
        <v>1</v>
      </c>
      <c r="F8" s="1">
        <v>6</v>
      </c>
      <c r="G8" s="1">
        <v>1</v>
      </c>
      <c r="H8" s="1">
        <f t="shared" si="0"/>
        <v>8</v>
      </c>
    </row>
    <row r="9" spans="2:9">
      <c r="C9" t="s">
        <v>146</v>
      </c>
      <c r="D9" t="s">
        <v>147</v>
      </c>
      <c r="E9" s="1">
        <v>1</v>
      </c>
      <c r="F9" s="1">
        <v>6</v>
      </c>
      <c r="H9" s="1">
        <f t="shared" si="0"/>
        <v>7</v>
      </c>
    </row>
    <row r="10" spans="2:9">
      <c r="C10" t="s">
        <v>144</v>
      </c>
      <c r="D10" t="s">
        <v>47</v>
      </c>
      <c r="E10" s="1">
        <v>6</v>
      </c>
      <c r="F10" s="1">
        <v>0</v>
      </c>
      <c r="H10" s="1">
        <f t="shared" si="0"/>
        <v>6</v>
      </c>
    </row>
    <row r="11" spans="2:9">
      <c r="C11" t="s">
        <v>145</v>
      </c>
      <c r="D11" t="s">
        <v>47</v>
      </c>
      <c r="E11" s="1">
        <v>1</v>
      </c>
      <c r="F11" s="1">
        <v>1</v>
      </c>
      <c r="G11" s="1">
        <v>1</v>
      </c>
      <c r="H11" s="4">
        <f t="shared" si="0"/>
        <v>3</v>
      </c>
    </row>
    <row r="12" spans="2:9">
      <c r="C12" s="2" t="s">
        <v>248</v>
      </c>
      <c r="D12" t="s">
        <v>17</v>
      </c>
      <c r="E12" s="1">
        <v>0</v>
      </c>
      <c r="F12" s="1">
        <v>1</v>
      </c>
      <c r="H12" s="1">
        <f t="shared" si="0"/>
        <v>1</v>
      </c>
    </row>
    <row r="13" spans="2:9">
      <c r="E13" s="1" t="s">
        <v>277</v>
      </c>
    </row>
    <row r="14" spans="2:9">
      <c r="D14" t="s">
        <v>47</v>
      </c>
      <c r="E14" s="1">
        <f>H7+H10+H11</f>
        <v>35</v>
      </c>
      <c r="F14" s="1">
        <v>49</v>
      </c>
    </row>
    <row r="15" spans="2:9">
      <c r="D15" t="s">
        <v>147</v>
      </c>
      <c r="E15" s="1">
        <f>H3</f>
        <v>42</v>
      </c>
      <c r="F15" s="1">
        <v>7</v>
      </c>
    </row>
    <row r="16" spans="2:9">
      <c r="D16" t="s">
        <v>17</v>
      </c>
      <c r="E16" s="1">
        <f>H6</f>
        <v>31</v>
      </c>
      <c r="F16" s="1">
        <v>1</v>
      </c>
    </row>
    <row r="17" spans="4:6">
      <c r="D17" t="s">
        <v>67</v>
      </c>
      <c r="E17" s="1" t="e">
        <f>H8+#REF!</f>
        <v>#REF!</v>
      </c>
      <c r="F17" s="1">
        <v>62</v>
      </c>
    </row>
    <row r="18" spans="4:6">
      <c r="D18" t="s">
        <v>5</v>
      </c>
      <c r="E18" s="1">
        <f>H4</f>
        <v>40</v>
      </c>
      <c r="F18" s="1">
        <v>42</v>
      </c>
    </row>
    <row r="19" spans="4:6">
      <c r="D19" t="s">
        <v>15</v>
      </c>
      <c r="E19" s="1">
        <f>H9</f>
        <v>7</v>
      </c>
      <c r="F19" s="1">
        <v>8</v>
      </c>
    </row>
    <row r="20" spans="4:6">
      <c r="D20" t="s">
        <v>99</v>
      </c>
      <c r="E20" s="4">
        <f>H5</f>
        <v>31</v>
      </c>
      <c r="F20" s="1">
        <v>26</v>
      </c>
    </row>
    <row r="21" spans="4:6">
      <c r="E21" s="1" t="e">
        <f>SUM(E14:E20)</f>
        <v>#REF!</v>
      </c>
    </row>
  </sheetData>
  <sortState ref="B3:H22">
    <sortCondition descending="1" ref="H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I61"/>
  <sheetViews>
    <sheetView topLeftCell="B1" workbookViewId="0">
      <selection activeCell="C3" sqref="B3:I34"/>
    </sheetView>
  </sheetViews>
  <sheetFormatPr defaultRowHeight="14.4"/>
  <cols>
    <col min="2" max="2" width="22.33203125" bestFit="1" customWidth="1"/>
    <col min="3" max="3" width="29.6640625" bestFit="1" customWidth="1"/>
    <col min="4" max="4" width="57.88671875" bestFit="1" customWidth="1"/>
    <col min="5" max="5" width="24.33203125" style="1" bestFit="1" customWidth="1"/>
    <col min="6" max="6" width="13.88671875" style="1" bestFit="1" customWidth="1"/>
    <col min="7" max="7" width="15.6640625" style="1" bestFit="1" customWidth="1"/>
    <col min="8" max="8" width="8.88671875" style="1"/>
  </cols>
  <sheetData>
    <row r="2" spans="2:9">
      <c r="B2" t="s">
        <v>0</v>
      </c>
      <c r="C2" t="s">
        <v>1</v>
      </c>
      <c r="D2" t="s">
        <v>2</v>
      </c>
      <c r="E2" s="1" t="s">
        <v>199</v>
      </c>
      <c r="F2" s="1" t="s">
        <v>215</v>
      </c>
      <c r="G2" s="1" t="s">
        <v>282</v>
      </c>
      <c r="H2" s="1" t="s">
        <v>270</v>
      </c>
    </row>
    <row r="3" spans="2:9">
      <c r="B3" t="s">
        <v>148</v>
      </c>
      <c r="C3" t="s">
        <v>155</v>
      </c>
      <c r="D3" t="s">
        <v>49</v>
      </c>
      <c r="E3" s="1">
        <v>10</v>
      </c>
      <c r="F3" s="1">
        <v>10</v>
      </c>
      <c r="G3" s="1">
        <v>20</v>
      </c>
      <c r="H3" s="1">
        <f t="shared" ref="H3:H34" si="0">E3+F3+G3</f>
        <v>40</v>
      </c>
      <c r="I3" t="s">
        <v>319</v>
      </c>
    </row>
    <row r="4" spans="2:9">
      <c r="C4" t="s">
        <v>156</v>
      </c>
      <c r="D4" t="s">
        <v>49</v>
      </c>
      <c r="E4" s="1">
        <v>14</v>
      </c>
      <c r="F4" s="1">
        <v>6</v>
      </c>
      <c r="G4" s="1">
        <v>14</v>
      </c>
      <c r="H4" s="1">
        <f t="shared" si="0"/>
        <v>34</v>
      </c>
      <c r="I4" t="s">
        <v>319</v>
      </c>
    </row>
    <row r="5" spans="2:9">
      <c r="C5" t="s">
        <v>149</v>
      </c>
      <c r="D5" t="s">
        <v>150</v>
      </c>
      <c r="E5" s="1">
        <v>6</v>
      </c>
      <c r="F5" s="1">
        <v>20</v>
      </c>
      <c r="H5" s="1">
        <f t="shared" si="0"/>
        <v>26</v>
      </c>
      <c r="I5" t="s">
        <v>319</v>
      </c>
    </row>
    <row r="6" spans="2:9">
      <c r="C6" t="s">
        <v>153</v>
      </c>
      <c r="D6" t="s">
        <v>154</v>
      </c>
      <c r="E6" s="1">
        <v>20</v>
      </c>
      <c r="F6" s="1">
        <v>0</v>
      </c>
      <c r="H6" s="1">
        <f t="shared" si="0"/>
        <v>20</v>
      </c>
      <c r="I6" t="s">
        <v>319</v>
      </c>
    </row>
    <row r="7" spans="2:9">
      <c r="C7" s="2" t="s">
        <v>250</v>
      </c>
      <c r="D7" t="s">
        <v>65</v>
      </c>
      <c r="E7" s="1">
        <v>0</v>
      </c>
      <c r="F7" s="1">
        <v>6</v>
      </c>
      <c r="G7" s="1">
        <v>10</v>
      </c>
      <c r="H7" s="1">
        <f t="shared" si="0"/>
        <v>16</v>
      </c>
      <c r="I7" t="s">
        <v>319</v>
      </c>
    </row>
    <row r="8" spans="2:9">
      <c r="C8" t="s">
        <v>151</v>
      </c>
      <c r="D8" t="s">
        <v>152</v>
      </c>
      <c r="E8" s="1">
        <v>10</v>
      </c>
      <c r="F8" s="1">
        <v>6</v>
      </c>
      <c r="H8" s="1">
        <f t="shared" si="0"/>
        <v>16</v>
      </c>
      <c r="I8" t="s">
        <v>319</v>
      </c>
    </row>
    <row r="9" spans="2:9">
      <c r="C9" t="s">
        <v>158</v>
      </c>
      <c r="D9" t="s">
        <v>152</v>
      </c>
      <c r="E9" s="1">
        <v>6</v>
      </c>
      <c r="F9" s="1">
        <v>10</v>
      </c>
      <c r="H9" s="1">
        <f t="shared" si="0"/>
        <v>16</v>
      </c>
      <c r="I9" t="s">
        <v>319</v>
      </c>
    </row>
    <row r="10" spans="2:9">
      <c r="C10" s="2" t="s">
        <v>249</v>
      </c>
      <c r="D10" t="s">
        <v>67</v>
      </c>
      <c r="E10" s="1">
        <v>0</v>
      </c>
      <c r="F10" s="1">
        <v>14</v>
      </c>
      <c r="H10" s="1">
        <f t="shared" si="0"/>
        <v>14</v>
      </c>
      <c r="I10" t="s">
        <v>319</v>
      </c>
    </row>
    <row r="11" spans="2:9">
      <c r="C11" t="s">
        <v>157</v>
      </c>
      <c r="D11" t="s">
        <v>123</v>
      </c>
      <c r="E11" s="1">
        <v>1</v>
      </c>
      <c r="F11" s="1">
        <v>6</v>
      </c>
      <c r="G11" s="1">
        <v>6</v>
      </c>
      <c r="H11" s="1">
        <f t="shared" si="0"/>
        <v>13</v>
      </c>
      <c r="I11" t="s">
        <v>319</v>
      </c>
    </row>
    <row r="12" spans="2:9">
      <c r="C12" s="2" t="s">
        <v>255</v>
      </c>
      <c r="D12" t="s">
        <v>49</v>
      </c>
      <c r="E12" s="1">
        <v>0</v>
      </c>
      <c r="F12" s="1">
        <v>1</v>
      </c>
      <c r="G12" s="1">
        <v>10</v>
      </c>
      <c r="H12" s="1">
        <f t="shared" si="0"/>
        <v>11</v>
      </c>
      <c r="I12" t="s">
        <v>319</v>
      </c>
    </row>
    <row r="13" spans="2:9">
      <c r="C13" t="s">
        <v>160</v>
      </c>
      <c r="D13" t="s">
        <v>150</v>
      </c>
      <c r="E13" s="1">
        <v>6</v>
      </c>
      <c r="F13" s="1">
        <v>1</v>
      </c>
      <c r="H13" s="1">
        <f t="shared" si="0"/>
        <v>7</v>
      </c>
    </row>
    <row r="14" spans="2:9">
      <c r="C14" s="2" t="s">
        <v>252</v>
      </c>
      <c r="D14" t="s">
        <v>67</v>
      </c>
      <c r="E14" s="1">
        <v>0</v>
      </c>
      <c r="F14" s="1">
        <v>1</v>
      </c>
      <c r="G14" s="1">
        <v>6</v>
      </c>
      <c r="H14" s="1">
        <f t="shared" si="0"/>
        <v>7</v>
      </c>
    </row>
    <row r="15" spans="2:9">
      <c r="C15" s="7" t="s">
        <v>292</v>
      </c>
      <c r="D15" t="s">
        <v>47</v>
      </c>
      <c r="G15" s="1">
        <v>6</v>
      </c>
      <c r="H15" s="1">
        <f t="shared" si="0"/>
        <v>6</v>
      </c>
    </row>
    <row r="16" spans="2:9">
      <c r="C16" t="s">
        <v>159</v>
      </c>
      <c r="D16" t="s">
        <v>147</v>
      </c>
      <c r="E16" s="1">
        <v>6</v>
      </c>
      <c r="F16" s="1">
        <v>0</v>
      </c>
      <c r="H16" s="1">
        <f t="shared" si="0"/>
        <v>6</v>
      </c>
    </row>
    <row r="17" spans="3:8">
      <c r="C17" s="7" t="s">
        <v>293</v>
      </c>
      <c r="D17" t="s">
        <v>283</v>
      </c>
      <c r="G17" s="1">
        <v>6</v>
      </c>
      <c r="H17" s="1">
        <f t="shared" si="0"/>
        <v>6</v>
      </c>
    </row>
    <row r="18" spans="3:8">
      <c r="C18" t="s">
        <v>161</v>
      </c>
      <c r="D18" t="s">
        <v>5</v>
      </c>
      <c r="E18" s="1">
        <v>1</v>
      </c>
      <c r="F18" s="1">
        <v>3</v>
      </c>
      <c r="H18" s="1">
        <f t="shared" si="0"/>
        <v>4</v>
      </c>
    </row>
    <row r="19" spans="3:8">
      <c r="C19" t="s">
        <v>162</v>
      </c>
      <c r="D19" t="s">
        <v>72</v>
      </c>
      <c r="E19" s="1">
        <v>1</v>
      </c>
      <c r="F19" s="1">
        <v>1</v>
      </c>
      <c r="G19" s="1">
        <v>1</v>
      </c>
      <c r="H19" s="1">
        <f t="shared" si="0"/>
        <v>3</v>
      </c>
    </row>
    <row r="20" spans="3:8">
      <c r="C20" s="2" t="s">
        <v>251</v>
      </c>
      <c r="D20" t="s">
        <v>67</v>
      </c>
      <c r="E20" s="1">
        <v>0</v>
      </c>
      <c r="F20" s="1">
        <v>3</v>
      </c>
      <c r="H20" s="1">
        <f t="shared" si="0"/>
        <v>3</v>
      </c>
    </row>
    <row r="21" spans="3:8">
      <c r="C21" s="2" t="s">
        <v>258</v>
      </c>
      <c r="D21" t="s">
        <v>123</v>
      </c>
      <c r="E21" s="1">
        <v>0</v>
      </c>
      <c r="F21" s="1">
        <v>1</v>
      </c>
      <c r="G21" s="1">
        <v>1</v>
      </c>
      <c r="H21" s="1">
        <f t="shared" si="0"/>
        <v>2</v>
      </c>
    </row>
    <row r="22" spans="3:8">
      <c r="C22" s="7" t="s">
        <v>297</v>
      </c>
      <c r="D22" t="s">
        <v>10</v>
      </c>
      <c r="G22" s="1">
        <v>1</v>
      </c>
      <c r="H22" s="1">
        <f t="shared" si="0"/>
        <v>1</v>
      </c>
    </row>
    <row r="23" spans="3:8">
      <c r="C23" t="s">
        <v>164</v>
      </c>
      <c r="D23" t="s">
        <v>7</v>
      </c>
      <c r="E23" s="1">
        <v>1</v>
      </c>
      <c r="F23" s="1">
        <v>0</v>
      </c>
      <c r="H23" s="1">
        <f t="shared" si="0"/>
        <v>1</v>
      </c>
    </row>
    <row r="24" spans="3:8">
      <c r="C24" s="2" t="s">
        <v>259</v>
      </c>
      <c r="D24" t="s">
        <v>152</v>
      </c>
      <c r="E24" s="1">
        <v>0</v>
      </c>
      <c r="F24" s="1">
        <v>1</v>
      </c>
      <c r="H24" s="1">
        <f t="shared" si="0"/>
        <v>1</v>
      </c>
    </row>
    <row r="25" spans="3:8">
      <c r="C25" s="7" t="s">
        <v>296</v>
      </c>
      <c r="D25" t="s">
        <v>10</v>
      </c>
      <c r="G25" s="1">
        <v>1</v>
      </c>
      <c r="H25" s="1">
        <f t="shared" si="0"/>
        <v>1</v>
      </c>
    </row>
    <row r="26" spans="3:8">
      <c r="C26" s="2" t="s">
        <v>253</v>
      </c>
      <c r="D26" t="s">
        <v>65</v>
      </c>
      <c r="E26" s="1">
        <v>0</v>
      </c>
      <c r="F26" s="1">
        <v>1</v>
      </c>
      <c r="H26" s="1">
        <f t="shared" si="0"/>
        <v>1</v>
      </c>
    </row>
    <row r="27" spans="3:8">
      <c r="C27" s="7" t="s">
        <v>294</v>
      </c>
      <c r="D27" t="s">
        <v>10</v>
      </c>
      <c r="G27" s="1">
        <v>1</v>
      </c>
      <c r="H27" s="1">
        <f t="shared" si="0"/>
        <v>1</v>
      </c>
    </row>
    <row r="28" spans="3:8">
      <c r="C28" s="7" t="s">
        <v>295</v>
      </c>
      <c r="D28" t="s">
        <v>22</v>
      </c>
      <c r="G28" s="1">
        <v>1</v>
      </c>
      <c r="H28" s="1">
        <f t="shared" si="0"/>
        <v>1</v>
      </c>
    </row>
    <row r="29" spans="3:8">
      <c r="C29" s="2" t="s">
        <v>254</v>
      </c>
      <c r="D29" t="s">
        <v>49</v>
      </c>
      <c r="E29" s="1">
        <v>0</v>
      </c>
      <c r="F29" s="1">
        <v>1</v>
      </c>
      <c r="H29" s="1">
        <f t="shared" si="0"/>
        <v>1</v>
      </c>
    </row>
    <row r="30" spans="3:8">
      <c r="C30" s="7" t="s">
        <v>298</v>
      </c>
      <c r="D30" t="s">
        <v>10</v>
      </c>
      <c r="G30" s="1">
        <v>1</v>
      </c>
      <c r="H30" s="1">
        <f t="shared" si="0"/>
        <v>1</v>
      </c>
    </row>
    <row r="31" spans="3:8">
      <c r="C31" s="2" t="s">
        <v>257</v>
      </c>
      <c r="D31" t="s">
        <v>10</v>
      </c>
      <c r="E31" s="1">
        <v>0</v>
      </c>
      <c r="F31" s="1">
        <v>1</v>
      </c>
      <c r="H31" s="1">
        <f t="shared" si="0"/>
        <v>1</v>
      </c>
    </row>
    <row r="32" spans="3:8">
      <c r="C32" s="2" t="s">
        <v>256</v>
      </c>
      <c r="D32" t="s">
        <v>19</v>
      </c>
      <c r="E32" s="1">
        <v>0</v>
      </c>
      <c r="F32" s="1">
        <v>1</v>
      </c>
      <c r="H32" s="1">
        <f t="shared" si="0"/>
        <v>1</v>
      </c>
    </row>
    <row r="33" spans="3:8">
      <c r="C33" t="s">
        <v>165</v>
      </c>
      <c r="D33" t="s">
        <v>36</v>
      </c>
      <c r="E33" s="1">
        <v>1</v>
      </c>
      <c r="F33" s="1">
        <v>0</v>
      </c>
      <c r="H33" s="1">
        <f t="shared" si="0"/>
        <v>1</v>
      </c>
    </row>
    <row r="34" spans="3:8">
      <c r="C34" t="s">
        <v>163</v>
      </c>
      <c r="D34" t="s">
        <v>7</v>
      </c>
      <c r="E34" s="1">
        <v>1</v>
      </c>
      <c r="F34" s="1">
        <v>0</v>
      </c>
      <c r="H34" s="1">
        <f t="shared" si="0"/>
        <v>1</v>
      </c>
    </row>
    <row r="43" spans="3:8">
      <c r="E43" s="1" t="s">
        <v>277</v>
      </c>
    </row>
    <row r="44" spans="3:8">
      <c r="D44" t="s">
        <v>67</v>
      </c>
      <c r="E44" s="1" t="e">
        <f>#REF!+H15+H33</f>
        <v>#REF!</v>
      </c>
      <c r="F44" s="1">
        <v>24</v>
      </c>
    </row>
    <row r="45" spans="3:8">
      <c r="D45" t="s">
        <v>10</v>
      </c>
      <c r="E45" s="1">
        <f>H3+H9+H11+H23+H25</f>
        <v>71</v>
      </c>
      <c r="F45" s="1">
        <v>5</v>
      </c>
    </row>
    <row r="46" spans="3:8">
      <c r="D46" t="s">
        <v>22</v>
      </c>
      <c r="E46" s="1">
        <f>H12</f>
        <v>11</v>
      </c>
      <c r="F46" s="1">
        <v>1</v>
      </c>
    </row>
    <row r="47" spans="3:8">
      <c r="D47" t="s">
        <v>47</v>
      </c>
      <c r="E47" s="1" t="e">
        <f>#REF!</f>
        <v>#REF!</v>
      </c>
      <c r="F47" s="1">
        <v>6</v>
      </c>
    </row>
    <row r="48" spans="3:8">
      <c r="D48" t="s">
        <v>123</v>
      </c>
      <c r="E48" s="1">
        <f>H21+H20+H7</f>
        <v>21</v>
      </c>
      <c r="F48" s="1">
        <v>15</v>
      </c>
    </row>
    <row r="49" spans="4:6">
      <c r="D49" t="s">
        <v>147</v>
      </c>
      <c r="E49" s="1">
        <f>H17</f>
        <v>6</v>
      </c>
      <c r="F49" s="1">
        <v>6</v>
      </c>
    </row>
    <row r="50" spans="4:6">
      <c r="D50" t="s">
        <v>154</v>
      </c>
      <c r="E50" s="1">
        <f>H31</f>
        <v>1</v>
      </c>
      <c r="F50" s="1">
        <v>20</v>
      </c>
    </row>
    <row r="51" spans="4:6">
      <c r="D51" t="s">
        <v>150</v>
      </c>
      <c r="E51" s="1">
        <f>H13+H18</f>
        <v>11</v>
      </c>
      <c r="F51" s="1">
        <v>33</v>
      </c>
    </row>
    <row r="52" spans="4:6">
      <c r="D52" t="s">
        <v>65</v>
      </c>
      <c r="E52" s="1">
        <f>H6+H10</f>
        <v>34</v>
      </c>
      <c r="F52" s="1">
        <v>17</v>
      </c>
    </row>
    <row r="53" spans="4:6">
      <c r="D53" t="s">
        <v>19</v>
      </c>
      <c r="E53" s="1">
        <f>H26</f>
        <v>1</v>
      </c>
      <c r="F53" s="1">
        <v>1</v>
      </c>
    </row>
    <row r="54" spans="4:6">
      <c r="D54" t="s">
        <v>283</v>
      </c>
      <c r="E54" s="1">
        <f>H24</f>
        <v>1</v>
      </c>
      <c r="F54" s="1">
        <v>6</v>
      </c>
    </row>
    <row r="55" spans="4:6">
      <c r="D55" t="s">
        <v>72</v>
      </c>
      <c r="E55" s="9">
        <f>H28</f>
        <v>1</v>
      </c>
      <c r="F55" s="1">
        <v>3</v>
      </c>
    </row>
    <row r="56" spans="4:6">
      <c r="D56" t="s">
        <v>49</v>
      </c>
      <c r="E56" s="9">
        <f>H14+H16+H19+H22</f>
        <v>17</v>
      </c>
      <c r="F56" s="1">
        <v>86</v>
      </c>
    </row>
    <row r="57" spans="4:6">
      <c r="D57" t="s">
        <v>7</v>
      </c>
      <c r="E57" s="9">
        <f>H32+H5</f>
        <v>27</v>
      </c>
      <c r="F57" s="1">
        <v>2</v>
      </c>
    </row>
    <row r="58" spans="4:6">
      <c r="D58" t="s">
        <v>36</v>
      </c>
      <c r="E58" s="9">
        <f>H30</f>
        <v>1</v>
      </c>
      <c r="F58" s="1">
        <v>1</v>
      </c>
    </row>
    <row r="59" spans="4:6">
      <c r="D59" t="s">
        <v>5</v>
      </c>
      <c r="E59" s="9">
        <f>H4</f>
        <v>34</v>
      </c>
      <c r="F59" s="1">
        <v>4</v>
      </c>
    </row>
    <row r="60" spans="4:6">
      <c r="D60" t="s">
        <v>152</v>
      </c>
      <c r="E60" s="4">
        <f>H8+H29+H27</f>
        <v>18</v>
      </c>
      <c r="F60" s="1">
        <v>33</v>
      </c>
    </row>
    <row r="61" spans="4:6">
      <c r="E61" s="1" t="e">
        <f>SUM(E44:E60)</f>
        <v>#REF!</v>
      </c>
    </row>
  </sheetData>
  <sortState ref="B3:I34">
    <sortCondition descending="1" ref="H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3:H18"/>
  <sheetViews>
    <sheetView workbookViewId="0">
      <selection activeCell="A4" sqref="A4:XFD4"/>
    </sheetView>
  </sheetViews>
  <sheetFormatPr defaultRowHeight="14.4"/>
  <cols>
    <col min="2" max="2" width="23.44140625" bestFit="1" customWidth="1"/>
    <col min="3" max="3" width="25.88671875" bestFit="1" customWidth="1"/>
    <col min="4" max="4" width="61.5546875" bestFit="1" customWidth="1"/>
    <col min="5" max="5" width="24.33203125" style="1" bestFit="1" customWidth="1"/>
    <col min="6" max="6" width="13.88671875" style="1" bestFit="1" customWidth="1"/>
    <col min="7" max="7" width="15.6640625" style="1" bestFit="1" customWidth="1"/>
    <col min="8" max="8" width="8.88671875" style="1"/>
  </cols>
  <sheetData>
    <row r="3" spans="2:8">
      <c r="B3" t="s">
        <v>0</v>
      </c>
      <c r="C3" t="s">
        <v>1</v>
      </c>
      <c r="D3" t="s">
        <v>2</v>
      </c>
      <c r="E3" s="1" t="s">
        <v>199</v>
      </c>
      <c r="F3" s="1" t="s">
        <v>215</v>
      </c>
      <c r="G3" s="1" t="s">
        <v>282</v>
      </c>
      <c r="H3" s="1" t="s">
        <v>270</v>
      </c>
    </row>
    <row r="4" spans="2:8">
      <c r="C4" t="s">
        <v>168</v>
      </c>
      <c r="D4" t="s">
        <v>147</v>
      </c>
      <c r="E4" s="1">
        <v>14</v>
      </c>
      <c r="F4" s="1">
        <v>10</v>
      </c>
      <c r="G4" s="1">
        <v>20</v>
      </c>
      <c r="H4" s="1">
        <f>E4+F4+G4</f>
        <v>44</v>
      </c>
    </row>
    <row r="5" spans="2:8">
      <c r="B5" t="s">
        <v>166</v>
      </c>
      <c r="C5" t="s">
        <v>167</v>
      </c>
      <c r="D5" t="s">
        <v>5</v>
      </c>
      <c r="E5" s="1">
        <v>20</v>
      </c>
      <c r="F5" s="1">
        <v>20</v>
      </c>
      <c r="H5" s="1">
        <f>E5+F5+G5</f>
        <v>40</v>
      </c>
    </row>
    <row r="6" spans="2:8">
      <c r="C6" s="2" t="s">
        <v>260</v>
      </c>
      <c r="D6" t="s">
        <v>47</v>
      </c>
      <c r="E6" s="1">
        <v>0</v>
      </c>
      <c r="F6" s="1">
        <v>14</v>
      </c>
      <c r="H6" s="1">
        <f>E6+F6+G6</f>
        <v>14</v>
      </c>
    </row>
    <row r="7" spans="2:8">
      <c r="C7" s="2" t="s">
        <v>261</v>
      </c>
      <c r="D7" t="s">
        <v>17</v>
      </c>
      <c r="E7" s="1">
        <v>0</v>
      </c>
      <c r="F7" s="1">
        <v>10</v>
      </c>
      <c r="H7" s="4">
        <f>E7+F7+G7</f>
        <v>10</v>
      </c>
    </row>
    <row r="8" spans="2:8">
      <c r="C8" s="2" t="s">
        <v>262</v>
      </c>
      <c r="D8" t="s">
        <v>65</v>
      </c>
      <c r="E8" s="1">
        <v>0</v>
      </c>
      <c r="F8" s="1">
        <v>6</v>
      </c>
      <c r="H8" s="1">
        <f>E8+F8+G8</f>
        <v>6</v>
      </c>
    </row>
    <row r="12" spans="2:8">
      <c r="E12" s="1" t="s">
        <v>277</v>
      </c>
    </row>
    <row r="13" spans="2:8">
      <c r="D13" t="s">
        <v>47</v>
      </c>
      <c r="E13" s="1" t="e">
        <f>#REF!</f>
        <v>#REF!</v>
      </c>
      <c r="F13" s="1">
        <v>14</v>
      </c>
    </row>
    <row r="14" spans="2:8">
      <c r="D14" t="s">
        <v>147</v>
      </c>
      <c r="E14" s="1">
        <f>H4</f>
        <v>44</v>
      </c>
      <c r="F14" s="1">
        <v>44</v>
      </c>
    </row>
    <row r="15" spans="2:8">
      <c r="D15" t="s">
        <v>17</v>
      </c>
      <c r="E15" s="1">
        <f>H5</f>
        <v>40</v>
      </c>
      <c r="F15" s="1">
        <v>10</v>
      </c>
    </row>
    <row r="16" spans="2:8">
      <c r="D16" t="s">
        <v>65</v>
      </c>
      <c r="E16" s="1">
        <f>H6</f>
        <v>14</v>
      </c>
      <c r="F16" s="1">
        <v>6</v>
      </c>
    </row>
    <row r="17" spans="4:6">
      <c r="D17" t="s">
        <v>5</v>
      </c>
      <c r="E17" s="4">
        <f>H7</f>
        <v>10</v>
      </c>
      <c r="F17" s="1">
        <v>40</v>
      </c>
    </row>
    <row r="18" spans="4:6">
      <c r="E18" s="1" t="e">
        <f>SUM(E13:E17)</f>
        <v>#REF!</v>
      </c>
    </row>
  </sheetData>
  <sortState ref="B4:H9">
    <sortCondition descending="1" ref="H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U11F</vt:lpstr>
      <vt:lpstr>U11M</vt:lpstr>
      <vt:lpstr>U13F</vt:lpstr>
      <vt:lpstr>U13M</vt:lpstr>
      <vt:lpstr>U15F</vt:lpstr>
      <vt:lpstr>U15M</vt:lpstr>
      <vt:lpstr>U17F</vt:lpstr>
      <vt:lpstr>U17M</vt:lpstr>
      <vt:lpstr>U19F</vt:lpstr>
      <vt:lpstr>U19M</vt:lpstr>
      <vt:lpstr>U21F</vt:lpstr>
      <vt:lpstr>U21M</vt:lpstr>
      <vt:lpstr>Società partecipanti</vt:lpstr>
      <vt:lpstr>Programma Gare</vt:lpstr>
      <vt:lpstr>Classifica finale Società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rober</cp:lastModifiedBy>
  <dcterms:created xsi:type="dcterms:W3CDTF">2024-01-16T09:15:12Z</dcterms:created>
  <dcterms:modified xsi:type="dcterms:W3CDTF">2024-03-07T09:41:08Z</dcterms:modified>
</cp:coreProperties>
</file>